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9440" windowHeight="10155" activeTab="1"/>
  </bookViews>
  <sheets>
    <sheet name="Программа с попр(на 20.10.22)" sheetId="1" r:id="rId1"/>
    <sheet name="Программа 2023" sheetId="2" r:id="rId2"/>
  </sheets>
  <definedNames>
    <definedName name="_xlnm.Print_Titles" localSheetId="1">'Программа 2023'!$9:$11</definedName>
    <definedName name="_xlnm.Print_Titles" localSheetId="0">'Программа с попр(на 20.10.22)'!$9:$11</definedName>
    <definedName name="_xlnm.Print_Area" localSheetId="1">'Программа 2023'!$A$1:$J$59</definedName>
    <definedName name="_xlnm.Print_Area" localSheetId="0">'Программа с попр(на 20.10.22)'!$A$1:$J$59</definedName>
  </definedNames>
  <calcPr fullCalcOnLoad="1"/>
</workbook>
</file>

<file path=xl/sharedStrings.xml><?xml version="1.0" encoding="utf-8"?>
<sst xmlns="http://schemas.openxmlformats.org/spreadsheetml/2006/main" count="181" uniqueCount="51">
  <si>
    <t>№ п/п</t>
  </si>
  <si>
    <t>Номер и наименование основного мероприятия муниципальной программы</t>
  </si>
  <si>
    <t>Ответственный исполнитель, соисполнитель</t>
  </si>
  <si>
    <t>Срок (год)</t>
  </si>
  <si>
    <t>Начала реализации</t>
  </si>
  <si>
    <t>Окончания реализации</t>
  </si>
  <si>
    <t>Ожидаемый непосредственный результат (краткое описание)</t>
  </si>
  <si>
    <t>Объемы финансирования всего, тыс.руб.</t>
  </si>
  <si>
    <t>в том числе по годам реализации, тыс.руб.</t>
  </si>
  <si>
    <t>УК</t>
  </si>
  <si>
    <t>Х</t>
  </si>
  <si>
    <t>Всего:</t>
  </si>
  <si>
    <t>в том числе, областной бюджет</t>
  </si>
  <si>
    <t>в том числе, бюджет города Орла</t>
  </si>
  <si>
    <t>1.1 Дворцы</t>
  </si>
  <si>
    <t>2.1 Общегородские праздничные мероприятия</t>
  </si>
  <si>
    <t>3.1 Мера социальной поддержки работникам учреждений культуры, имеющим право на санаторно-курортное лечение</t>
  </si>
  <si>
    <t>Основное мероприятие I - Развитие муниципальных учреждений культуры города Орла, всего</t>
  </si>
  <si>
    <t>1.1 Обеспечение деятельности (оказание услуг) МБУК "Орловский городской центр культуры", "Детский парк", "Ансамбль танца "Славица"</t>
  </si>
  <si>
    <t xml:space="preserve">1.2 Установка автоматической системы пожаротушения в МБУК "Орловский городской центр культуры" </t>
  </si>
  <si>
    <t>1.3 Обеспечение деятельности (оказание услуг) МАУК "Городской парк культуры и отдыха", "Культурно-досуговый центр "Металлург" города Орла"</t>
  </si>
  <si>
    <t>1.4 Обеспечение деятельности (оказание услуг) МКУК "Централизованная библиотечная система города Орла"</t>
  </si>
  <si>
    <t>1.6 Обеспечение деятельности (оказание услуг) МБУК "Орловский муниципальный драматический театр "Русский стиль" им.М.М.Бахтина"</t>
  </si>
  <si>
    <t>Основное мероприятие II  - Обеспечение досуга граждан путем организации и проведения общегородских праздничных мероприятий</t>
  </si>
  <si>
    <t>Основное мероприятие III - Меры социальной поддержки работников муниципальных учреждений культуры</t>
  </si>
  <si>
    <t>3.2 Проведение конкурсов "Лучший работник" по направлениям: культурно-досуговое учреждение, библиотека, театр, школа искусств</t>
  </si>
  <si>
    <t>УК, МУК</t>
  </si>
  <si>
    <t>УК, МБУК "ОГЦК", "Детский парк", "Ансамбль танца "Славица"</t>
  </si>
  <si>
    <t>УК, МБУК "ОГЦК"</t>
  </si>
  <si>
    <t>УК, МАУК "ГПКиО", "КДЦ "Металлург"</t>
  </si>
  <si>
    <t>УК, МКУК "ЦБС г.Орла"</t>
  </si>
  <si>
    <t>УК, МБУК "ОМДТ "Русский стиль" им.М.М.Бахтина"</t>
  </si>
  <si>
    <t>2021 откл</t>
  </si>
  <si>
    <t xml:space="preserve">1.5 Создание модельных муниципальных библиотек </t>
  </si>
  <si>
    <t>цбс</t>
  </si>
  <si>
    <t>пр. 277</t>
  </si>
  <si>
    <t>пр. 283, 288, 292</t>
  </si>
  <si>
    <t>пр. 292</t>
  </si>
  <si>
    <t>УК, МУК, Управление градостроительства администрации города Орла, Управление строительства, дорожного хозяйства и благоустройства администрации города Орла, МКУ "Управление коммунальным хозяйством города Орла"</t>
  </si>
  <si>
    <t xml:space="preserve">
Приложение
к Программе
"Развитие отрасли культуры
в городе Орле на 2023 - 2025 годы"
</t>
  </si>
  <si>
    <t xml:space="preserve">Приложение
к Программе
"Развитие отрасли культуры
в городе Орле на 2023 - 2025 годы"
</t>
  </si>
  <si>
    <t>ПЕРЕЧЕНЬ</t>
  </si>
  <si>
    <t>ОСНОВНЫХ МЕРОПРИЯТИЙ МУНИЦИПАЛЬНОЙ ПРОГРАММЫ</t>
  </si>
  <si>
    <t>"РАЗВИТИЕ ОТРАСЛИ КУЛЬТУРЫ В ГОРОДЕ ОРЛЕ</t>
  </si>
  <si>
    <t>НА 2023 - 2025 ГОДЫ"</t>
  </si>
  <si>
    <t>Муниципальная программа "Развитие муниципальной отрасли культуры города Орла на 2023-2025 годы", всего:</t>
  </si>
  <si>
    <t>Начальник управлния культуры                                                                                                                                                        Л.Е. Осипенко</t>
  </si>
  <si>
    <t>1.2 Обеспечение деятельности (оказание услуг) МАУК "Городской парк культуры и отдыха", "Культурно-досуговый центр "Металлург" города Орла"</t>
  </si>
  <si>
    <t>1.3 Обеспечение деятельности (оказание услуг) МКУК "Централизованная библиотечная система города Орла"</t>
  </si>
  <si>
    <t xml:space="preserve">1.4 Создание модельных муниципальных библиотек </t>
  </si>
  <si>
    <t>1.5 Обеспечение деятельности (оказание услуг) МБУК "Орловский муниципальный драматический театр "Русский стиль" им.М.М.Бахтина"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</si>
</sst>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  <numFmt numFmtId="166" formatCode="#,##0.0000"/>
    <numFmt numFmtId="167" formatCode="#,##0.00000"/>
    <numFmt numFmtId="168" formatCode="0.00000"/>
    <numFmt numFmtId="169" formatCode="0.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/>
    </xf>
    <xf numFmtId="167" fontId="0" fillId="33" borderId="0" xfId="0" applyNumberFormat="1" applyFont="1" applyFill="1" applyAlignment="1">
      <alignment/>
    </xf>
    <xf numFmtId="16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7" fontId="0" fillId="33" borderId="10" xfId="0" applyNumberFormat="1" applyFont="1" applyFill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7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167" fontId="3" fillId="33" borderId="10" xfId="0" applyNumberFormat="1" applyFont="1" applyFill="1" applyBorder="1" applyAlignment="1">
      <alignment horizontal="center" vertical="center"/>
    </xf>
    <xf numFmtId="167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 wrapText="1"/>
    </xf>
    <xf numFmtId="0" fontId="44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left" vertical="center" wrapText="1"/>
    </xf>
    <xf numFmtId="167" fontId="5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6">
      <selection activeCell="B12" sqref="B12"/>
    </sheetView>
  </sheetViews>
  <sheetFormatPr defaultColWidth="9.00390625" defaultRowHeight="12.75"/>
  <cols>
    <col min="1" max="1" width="6.00390625" style="7" customWidth="1"/>
    <col min="2" max="2" width="30.125" style="7" customWidth="1"/>
    <col min="3" max="3" width="28.00390625" style="7" customWidth="1"/>
    <col min="4" max="4" width="11.75390625" style="7" customWidth="1"/>
    <col min="5" max="5" width="12.75390625" style="7" customWidth="1"/>
    <col min="6" max="6" width="17.25390625" style="7" customWidth="1"/>
    <col min="7" max="7" width="16.375" style="7" customWidth="1"/>
    <col min="8" max="8" width="14.25390625" style="7" customWidth="1"/>
    <col min="9" max="9" width="13.625" style="7" customWidth="1"/>
    <col min="10" max="10" width="15.00390625" style="7" customWidth="1"/>
    <col min="11" max="11" width="17.625" style="7" hidden="1" customWidth="1"/>
    <col min="12" max="12" width="14.625" style="7" hidden="1" customWidth="1"/>
    <col min="13" max="13" width="3.00390625" style="7" hidden="1" customWidth="1"/>
    <col min="14" max="14" width="10.125" style="7" hidden="1" customWidth="1"/>
    <col min="15" max="15" width="12.00390625" style="7" hidden="1" customWidth="1"/>
    <col min="16" max="16" width="16.125" style="7" hidden="1" customWidth="1"/>
    <col min="17" max="17" width="16.625" style="7" hidden="1" customWidth="1"/>
    <col min="18" max="16384" width="9.125" style="7" customWidth="1"/>
  </cols>
  <sheetData>
    <row r="1" spans="8:10" ht="12.75">
      <c r="H1" s="32" t="s">
        <v>39</v>
      </c>
      <c r="I1" s="33"/>
      <c r="J1" s="33"/>
    </row>
    <row r="2" spans="8:10" ht="71.25" customHeight="1">
      <c r="H2" s="32" t="s">
        <v>40</v>
      </c>
      <c r="I2" s="33"/>
      <c r="J2" s="33"/>
    </row>
    <row r="3" spans="1:10" ht="21.7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21.75" customHeight="1">
      <c r="A4" s="34" t="s">
        <v>41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1.75" customHeight="1">
      <c r="A5" s="34" t="s">
        <v>42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1.75" customHeight="1">
      <c r="A6" s="25"/>
      <c r="B6" s="34" t="s">
        <v>43</v>
      </c>
      <c r="C6" s="34"/>
      <c r="D6" s="34"/>
      <c r="E6" s="34"/>
      <c r="F6" s="34"/>
      <c r="G6" s="34"/>
      <c r="H6" s="34"/>
      <c r="I6" s="34"/>
      <c r="J6" s="34"/>
    </row>
    <row r="7" spans="1:10" ht="21.75" customHeight="1">
      <c r="A7" s="34" t="s">
        <v>44</v>
      </c>
      <c r="B7" s="34"/>
      <c r="C7" s="34"/>
      <c r="D7" s="34"/>
      <c r="E7" s="34"/>
      <c r="F7" s="34"/>
      <c r="G7" s="34"/>
      <c r="H7" s="34"/>
      <c r="I7" s="34"/>
      <c r="J7" s="34"/>
    </row>
    <row r="8" ht="27.75" customHeight="1"/>
    <row r="9" spans="1:15" ht="54.75" customHeight="1">
      <c r="A9" s="36" t="s">
        <v>0</v>
      </c>
      <c r="B9" s="35" t="s">
        <v>1</v>
      </c>
      <c r="C9" s="35" t="s">
        <v>2</v>
      </c>
      <c r="D9" s="35" t="s">
        <v>3</v>
      </c>
      <c r="E9" s="35"/>
      <c r="F9" s="35" t="s">
        <v>6</v>
      </c>
      <c r="G9" s="35" t="s">
        <v>7</v>
      </c>
      <c r="H9" s="35" t="s">
        <v>8</v>
      </c>
      <c r="I9" s="35"/>
      <c r="J9" s="35"/>
      <c r="K9" s="11"/>
      <c r="L9" s="11"/>
      <c r="M9" s="11"/>
      <c r="N9" s="11"/>
      <c r="O9" s="11"/>
    </row>
    <row r="10" spans="1:10" ht="34.5" customHeight="1">
      <c r="A10" s="36"/>
      <c r="B10" s="35"/>
      <c r="C10" s="35"/>
      <c r="D10" s="12" t="s">
        <v>4</v>
      </c>
      <c r="E10" s="12" t="s">
        <v>5</v>
      </c>
      <c r="F10" s="35"/>
      <c r="G10" s="35"/>
      <c r="H10" s="1">
        <v>2023</v>
      </c>
      <c r="I10" s="1">
        <v>2024</v>
      </c>
      <c r="J10" s="1">
        <v>2025</v>
      </c>
    </row>
    <row r="11" spans="1:15" ht="15.75" customHeight="1">
      <c r="A11" s="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">
        <v>8</v>
      </c>
      <c r="I11" s="1">
        <v>9</v>
      </c>
      <c r="J11" s="1">
        <v>10</v>
      </c>
      <c r="K11" s="13" t="s">
        <v>32</v>
      </c>
      <c r="L11" s="14">
        <v>2021</v>
      </c>
      <c r="O11" s="6"/>
    </row>
    <row r="12" spans="1:16" ht="144.75" customHeight="1">
      <c r="A12" s="15">
        <v>1</v>
      </c>
      <c r="B12" s="16" t="s">
        <v>45</v>
      </c>
      <c r="C12" s="16" t="s">
        <v>38</v>
      </c>
      <c r="D12" s="15">
        <v>2023</v>
      </c>
      <c r="E12" s="15">
        <v>2025</v>
      </c>
      <c r="F12" s="15" t="s">
        <v>10</v>
      </c>
      <c r="G12" s="17">
        <f>G13</f>
        <v>1527915.8</v>
      </c>
      <c r="H12" s="17">
        <f>H13</f>
        <v>515778.8</v>
      </c>
      <c r="I12" s="17">
        <f>I13</f>
        <v>506068.50000000006</v>
      </c>
      <c r="J12" s="17">
        <f>J13</f>
        <v>506068.50000000006</v>
      </c>
      <c r="K12" s="5">
        <f>I12-L12</f>
        <v>332225.9981600001</v>
      </c>
      <c r="L12" s="6">
        <v>173842.50184</v>
      </c>
      <c r="O12" s="6"/>
      <c r="P12" s="6" t="e">
        <f>G12-#REF!</f>
        <v>#REF!</v>
      </c>
    </row>
    <row r="13" spans="1:16" ht="24.75" customHeight="1">
      <c r="A13" s="15"/>
      <c r="B13" s="18" t="s">
        <v>11</v>
      </c>
      <c r="C13" s="15"/>
      <c r="D13" s="15"/>
      <c r="E13" s="15"/>
      <c r="F13" s="15"/>
      <c r="G13" s="17">
        <f>H13+I13+J13</f>
        <v>1527915.8</v>
      </c>
      <c r="H13" s="17">
        <f>H14+H15</f>
        <v>515778.8</v>
      </c>
      <c r="I13" s="17">
        <f>I14+I15</f>
        <v>506068.50000000006</v>
      </c>
      <c r="J13" s="17">
        <f>J14+J15</f>
        <v>506068.50000000006</v>
      </c>
      <c r="K13" s="5">
        <f aca="true" t="shared" si="0" ref="K13:K57">I13-L13</f>
        <v>332225.9981600001</v>
      </c>
      <c r="L13" s="6">
        <v>173842.50184</v>
      </c>
      <c r="O13" s="6"/>
      <c r="P13" s="6" t="e">
        <f>G13-#REF!</f>
        <v>#REF!</v>
      </c>
    </row>
    <row r="14" spans="1:17" ht="19.5" customHeight="1">
      <c r="A14" s="1">
        <v>2</v>
      </c>
      <c r="B14" s="2" t="s">
        <v>12</v>
      </c>
      <c r="C14" s="1"/>
      <c r="D14" s="1"/>
      <c r="E14" s="1"/>
      <c r="F14" s="1"/>
      <c r="G14" s="4">
        <f aca="true" t="shared" si="1" ref="G14:G21">H14+I14+J14</f>
        <v>5000</v>
      </c>
      <c r="H14" s="4">
        <f aca="true" t="shared" si="2" ref="H14:J15">H17+H44+H50</f>
        <v>5000</v>
      </c>
      <c r="I14" s="4">
        <f t="shared" si="2"/>
        <v>0</v>
      </c>
      <c r="J14" s="4">
        <f t="shared" si="2"/>
        <v>0</v>
      </c>
      <c r="K14" s="4" t="e">
        <f>K17+K44+K50+#REF!</f>
        <v>#REF!</v>
      </c>
      <c r="L14" s="4" t="e">
        <f>L17+L44+L50+#REF!</f>
        <v>#REF!</v>
      </c>
      <c r="M14" s="4" t="e">
        <f>M17+M44+M50+#REF!</f>
        <v>#REF!</v>
      </c>
      <c r="N14" s="4" t="e">
        <f>N17+N44+N50+#REF!</f>
        <v>#REF!</v>
      </c>
      <c r="O14" s="4" t="e">
        <f>O17+O44+O50+#REF!</f>
        <v>#REF!</v>
      </c>
      <c r="P14" s="4" t="e">
        <f>P17+P44+P50+#REF!</f>
        <v>#REF!</v>
      </c>
      <c r="Q14" s="4" t="e">
        <f>Q17+Q44+Q50+#REF!</f>
        <v>#REF!</v>
      </c>
    </row>
    <row r="15" spans="1:17" ht="19.5" customHeight="1">
      <c r="A15" s="1">
        <v>3</v>
      </c>
      <c r="B15" s="2" t="s">
        <v>13</v>
      </c>
      <c r="C15" s="1"/>
      <c r="D15" s="1"/>
      <c r="E15" s="1"/>
      <c r="F15" s="1"/>
      <c r="G15" s="4">
        <f t="shared" si="1"/>
        <v>1522915.8</v>
      </c>
      <c r="H15" s="4">
        <f t="shared" si="2"/>
        <v>510778.8</v>
      </c>
      <c r="I15" s="4">
        <f t="shared" si="2"/>
        <v>506068.50000000006</v>
      </c>
      <c r="J15" s="4">
        <f t="shared" si="2"/>
        <v>506068.50000000006</v>
      </c>
      <c r="K15" s="4" t="e">
        <f>K18+K45+K51+#REF!</f>
        <v>#REF!</v>
      </c>
      <c r="L15" s="4" t="e">
        <f>L18+L45+L51+#REF!</f>
        <v>#REF!</v>
      </c>
      <c r="M15" s="4" t="e">
        <f>M18+M45+M51+#REF!</f>
        <v>#REF!</v>
      </c>
      <c r="N15" s="4" t="e">
        <f>N18+N45+N51+#REF!</f>
        <v>#REF!</v>
      </c>
      <c r="O15" s="4" t="e">
        <f>O18+O45+O51+#REF!</f>
        <v>#REF!</v>
      </c>
      <c r="P15" s="4" t="e">
        <f>P18+P45+P51+#REF!</f>
        <v>#VALUE!</v>
      </c>
      <c r="Q15" s="4" t="e">
        <f>Q18+Q45+Q51+#REF!</f>
        <v>#REF!</v>
      </c>
    </row>
    <row r="16" spans="1:15" ht="51">
      <c r="A16" s="15">
        <v>4</v>
      </c>
      <c r="B16" s="16" t="s">
        <v>17</v>
      </c>
      <c r="C16" s="15" t="s">
        <v>26</v>
      </c>
      <c r="D16" s="15">
        <v>2023</v>
      </c>
      <c r="E16" s="15">
        <v>2025</v>
      </c>
      <c r="F16" s="15" t="s">
        <v>10</v>
      </c>
      <c r="G16" s="17">
        <f>H16+I16+J16</f>
        <v>1483573.7000000002</v>
      </c>
      <c r="H16" s="17">
        <f>H17+H18</f>
        <v>500998.1</v>
      </c>
      <c r="I16" s="17">
        <f>I17+I18</f>
        <v>491287.80000000005</v>
      </c>
      <c r="J16" s="17">
        <f>J17+J18</f>
        <v>491287.80000000005</v>
      </c>
      <c r="K16" s="5">
        <f t="shared" si="0"/>
        <v>318608.4375100001</v>
      </c>
      <c r="L16" s="6">
        <v>172679.36249</v>
      </c>
      <c r="O16" s="6"/>
    </row>
    <row r="17" spans="1:15" ht="18" customHeight="1">
      <c r="A17" s="1">
        <v>5</v>
      </c>
      <c r="B17" s="2" t="s">
        <v>12</v>
      </c>
      <c r="C17" s="1"/>
      <c r="D17" s="1"/>
      <c r="E17" s="1"/>
      <c r="F17" s="1"/>
      <c r="G17" s="4">
        <f>H17+I17+J17</f>
        <v>5000</v>
      </c>
      <c r="H17" s="4">
        <f aca="true" t="shared" si="3" ref="H17:J18">H23+H26+H29+H35+H38+H41</f>
        <v>5000</v>
      </c>
      <c r="I17" s="4">
        <f t="shared" si="3"/>
        <v>0</v>
      </c>
      <c r="J17" s="4">
        <f t="shared" si="3"/>
        <v>0</v>
      </c>
      <c r="K17" s="5">
        <f t="shared" si="0"/>
        <v>-6886.16004</v>
      </c>
      <c r="L17" s="6">
        <v>6886.16004</v>
      </c>
      <c r="O17" s="6"/>
    </row>
    <row r="18" spans="1:15" ht="17.25" customHeight="1">
      <c r="A18" s="1">
        <v>6</v>
      </c>
      <c r="B18" s="2" t="s">
        <v>13</v>
      </c>
      <c r="C18" s="1"/>
      <c r="D18" s="1"/>
      <c r="E18" s="1"/>
      <c r="F18" s="1"/>
      <c r="G18" s="4">
        <f>H18+I18+J18</f>
        <v>1478573.7000000002</v>
      </c>
      <c r="H18" s="4">
        <f t="shared" si="3"/>
        <v>495998.1</v>
      </c>
      <c r="I18" s="4">
        <f t="shared" si="3"/>
        <v>491287.80000000005</v>
      </c>
      <c r="J18" s="4">
        <f t="shared" si="3"/>
        <v>491287.80000000005</v>
      </c>
      <c r="K18" s="5">
        <f t="shared" si="0"/>
        <v>325494.59755000006</v>
      </c>
      <c r="L18" s="6">
        <v>165793.20245</v>
      </c>
      <c r="O18" s="6"/>
    </row>
    <row r="19" spans="1:15" ht="22.5" customHeight="1" hidden="1">
      <c r="A19" s="1"/>
      <c r="B19" s="2" t="s">
        <v>14</v>
      </c>
      <c r="C19" s="1"/>
      <c r="D19" s="1"/>
      <c r="E19" s="1"/>
      <c r="F19" s="1"/>
      <c r="G19" s="19">
        <f t="shared" si="1"/>
        <v>834663.2</v>
      </c>
      <c r="H19" s="20">
        <f>H20+H21</f>
        <v>279454.6</v>
      </c>
      <c r="I19" s="20">
        <f>I20+I21</f>
        <v>277604.3</v>
      </c>
      <c r="J19" s="20">
        <f>J20+J21</f>
        <v>277604.3</v>
      </c>
      <c r="K19" s="5">
        <f t="shared" si="0"/>
        <v>199732.00676999998</v>
      </c>
      <c r="L19" s="6">
        <v>77872.29323</v>
      </c>
      <c r="O19" s="6"/>
    </row>
    <row r="20" spans="1:15" ht="18" customHeight="1" hidden="1">
      <c r="A20" s="1"/>
      <c r="B20" s="2" t="s">
        <v>12</v>
      </c>
      <c r="C20" s="1"/>
      <c r="D20" s="1"/>
      <c r="E20" s="1"/>
      <c r="F20" s="1"/>
      <c r="G20" s="8">
        <f t="shared" si="1"/>
        <v>0</v>
      </c>
      <c r="H20" s="20">
        <f aca="true" t="shared" si="4" ref="H20:J21">H23+H26</f>
        <v>0</v>
      </c>
      <c r="I20" s="20">
        <f t="shared" si="4"/>
        <v>0</v>
      </c>
      <c r="J20" s="20">
        <f t="shared" si="4"/>
        <v>0</v>
      </c>
      <c r="K20" s="5">
        <f t="shared" si="0"/>
        <v>0</v>
      </c>
      <c r="L20" s="6">
        <v>0</v>
      </c>
      <c r="O20" s="6"/>
    </row>
    <row r="21" spans="1:15" ht="17.25" customHeight="1" hidden="1">
      <c r="A21" s="1"/>
      <c r="B21" s="2" t="s">
        <v>13</v>
      </c>
      <c r="C21" s="1"/>
      <c r="D21" s="1"/>
      <c r="E21" s="1"/>
      <c r="F21" s="1"/>
      <c r="G21" s="19">
        <f t="shared" si="1"/>
        <v>834663.2</v>
      </c>
      <c r="H21" s="20">
        <f>H24+H27</f>
        <v>279454.6</v>
      </c>
      <c r="I21" s="20">
        <f>I24+I27</f>
        <v>277604.3</v>
      </c>
      <c r="J21" s="20">
        <f t="shared" si="4"/>
        <v>277604.3</v>
      </c>
      <c r="K21" s="5">
        <f t="shared" si="0"/>
        <v>199732.00676999998</v>
      </c>
      <c r="L21" s="6">
        <v>77872.29323</v>
      </c>
      <c r="O21" s="6"/>
    </row>
    <row r="22" spans="1:17" ht="73.5" customHeight="1">
      <c r="A22" s="1">
        <v>7</v>
      </c>
      <c r="B22" s="21" t="s">
        <v>18</v>
      </c>
      <c r="C22" s="3" t="s">
        <v>27</v>
      </c>
      <c r="D22" s="1">
        <v>2023</v>
      </c>
      <c r="E22" s="1">
        <v>2025</v>
      </c>
      <c r="F22" s="1" t="s">
        <v>10</v>
      </c>
      <c r="G22" s="8">
        <f>G23+G24</f>
        <v>832812.8999999999</v>
      </c>
      <c r="H22" s="9">
        <f>H23+H24</f>
        <v>277604.3</v>
      </c>
      <c r="I22" s="8">
        <f>I23+I24</f>
        <v>277604.3</v>
      </c>
      <c r="J22" s="8">
        <f>J23+J24</f>
        <v>277604.3</v>
      </c>
      <c r="K22" s="5">
        <f t="shared" si="0"/>
        <v>204215.00676999998</v>
      </c>
      <c r="L22" s="6">
        <v>73389.29323</v>
      </c>
      <c r="N22" s="22"/>
      <c r="O22" s="6"/>
      <c r="P22" s="6" t="e">
        <f>I22-#REF!</f>
        <v>#REF!</v>
      </c>
      <c r="Q22" s="6" t="e">
        <f>J22-#REF!</f>
        <v>#REF!</v>
      </c>
    </row>
    <row r="23" spans="1:17" ht="18" customHeight="1">
      <c r="A23" s="1">
        <v>8</v>
      </c>
      <c r="B23" s="2" t="s">
        <v>12</v>
      </c>
      <c r="C23" s="1"/>
      <c r="D23" s="1"/>
      <c r="E23" s="1"/>
      <c r="F23" s="1"/>
      <c r="G23" s="8">
        <f>H23+I23+J23</f>
        <v>0</v>
      </c>
      <c r="H23" s="9">
        <v>0</v>
      </c>
      <c r="I23" s="20">
        <v>0</v>
      </c>
      <c r="J23" s="20">
        <v>0</v>
      </c>
      <c r="K23" s="5">
        <f t="shared" si="0"/>
        <v>0</v>
      </c>
      <c r="L23" s="6">
        <v>0</v>
      </c>
      <c r="O23" s="6"/>
      <c r="Q23" s="6" t="e">
        <f>J23-#REF!</f>
        <v>#REF!</v>
      </c>
    </row>
    <row r="24" spans="1:17" ht="36.75" customHeight="1">
      <c r="A24" s="1">
        <v>9</v>
      </c>
      <c r="B24" s="2" t="s">
        <v>13</v>
      </c>
      <c r="C24" s="1"/>
      <c r="D24" s="1"/>
      <c r="E24" s="1"/>
      <c r="F24" s="1"/>
      <c r="G24" s="8">
        <f>H24+I24+J24</f>
        <v>832812.8999999999</v>
      </c>
      <c r="H24" s="4">
        <v>277604.3</v>
      </c>
      <c r="I24" s="4">
        <f>H24</f>
        <v>277604.3</v>
      </c>
      <c r="J24" s="4">
        <f>H24</f>
        <v>277604.3</v>
      </c>
      <c r="K24" s="5">
        <f>I24-L24</f>
        <v>204215.00676999998</v>
      </c>
      <c r="L24" s="6">
        <v>73389.29323</v>
      </c>
      <c r="O24" s="6"/>
      <c r="Q24" s="6" t="e">
        <f>J24-#REF!</f>
        <v>#REF!</v>
      </c>
    </row>
    <row r="25" spans="1:15" ht="54.75" customHeight="1">
      <c r="A25" s="1">
        <v>10</v>
      </c>
      <c r="B25" s="21" t="s">
        <v>19</v>
      </c>
      <c r="C25" s="3" t="s">
        <v>28</v>
      </c>
      <c r="D25" s="10">
        <v>2023</v>
      </c>
      <c r="E25" s="26">
        <v>2025</v>
      </c>
      <c r="F25" s="1" t="s">
        <v>10</v>
      </c>
      <c r="G25" s="8">
        <f>G26+G27</f>
        <v>1850.3</v>
      </c>
      <c r="H25" s="9">
        <f>H26+H27</f>
        <v>1850.3</v>
      </c>
      <c r="I25" s="4">
        <f>I26+I27</f>
        <v>0</v>
      </c>
      <c r="J25" s="4">
        <f>J26+J27</f>
        <v>0</v>
      </c>
      <c r="K25" s="5">
        <f t="shared" si="0"/>
        <v>-4483</v>
      </c>
      <c r="L25" s="6">
        <v>4483</v>
      </c>
      <c r="O25" s="6"/>
    </row>
    <row r="26" spans="1:15" ht="18" customHeight="1">
      <c r="A26" s="1">
        <v>11</v>
      </c>
      <c r="B26" s="2" t="s">
        <v>12</v>
      </c>
      <c r="C26" s="1"/>
      <c r="D26" s="1"/>
      <c r="E26" s="1"/>
      <c r="F26" s="1"/>
      <c r="G26" s="8">
        <f aca="true" t="shared" si="5" ref="G26:G31">H26+I26+J26</f>
        <v>0</v>
      </c>
      <c r="H26" s="9">
        <v>0</v>
      </c>
      <c r="I26" s="4">
        <v>0</v>
      </c>
      <c r="J26" s="4">
        <v>0</v>
      </c>
      <c r="K26" s="5">
        <f t="shared" si="0"/>
        <v>0</v>
      </c>
      <c r="L26" s="6">
        <v>0</v>
      </c>
      <c r="O26" s="6"/>
    </row>
    <row r="27" spans="1:16" ht="17.25" customHeight="1">
      <c r="A27" s="1">
        <v>12</v>
      </c>
      <c r="B27" s="2" t="s">
        <v>13</v>
      </c>
      <c r="C27" s="1"/>
      <c r="D27" s="1"/>
      <c r="E27" s="1"/>
      <c r="F27" s="1"/>
      <c r="G27" s="8">
        <f t="shared" si="5"/>
        <v>1850.3</v>
      </c>
      <c r="H27" s="9">
        <v>1850.3</v>
      </c>
      <c r="I27" s="4">
        <v>0</v>
      </c>
      <c r="J27" s="4">
        <v>0</v>
      </c>
      <c r="K27" s="5">
        <f t="shared" si="0"/>
        <v>-4483</v>
      </c>
      <c r="L27" s="6">
        <v>4483</v>
      </c>
      <c r="N27" s="22"/>
      <c r="O27" s="6">
        <f>-1629.22266-2256.43119-452.35575-144.9904</f>
        <v>-4482.999999999999</v>
      </c>
      <c r="P27" s="7" t="s">
        <v>36</v>
      </c>
    </row>
    <row r="28" spans="1:17" ht="81" customHeight="1">
      <c r="A28" s="1">
        <v>13</v>
      </c>
      <c r="B28" s="2" t="s">
        <v>20</v>
      </c>
      <c r="C28" s="3" t="s">
        <v>29</v>
      </c>
      <c r="D28" s="10">
        <v>2023</v>
      </c>
      <c r="E28" s="26">
        <v>2025</v>
      </c>
      <c r="F28" s="1" t="s">
        <v>10</v>
      </c>
      <c r="G28" s="8">
        <f t="shared" si="5"/>
        <v>283718.1</v>
      </c>
      <c r="H28" s="9">
        <f>H29+H30</f>
        <v>94572.7</v>
      </c>
      <c r="I28" s="4">
        <f>I29+I30</f>
        <v>94572.7</v>
      </c>
      <c r="J28" s="4">
        <f>J29+J30</f>
        <v>94572.7</v>
      </c>
      <c r="K28" s="5">
        <f t="shared" si="0"/>
        <v>67075.53263999999</v>
      </c>
      <c r="L28" s="6">
        <v>27497.16736</v>
      </c>
      <c r="O28" s="6"/>
      <c r="Q28" s="6" t="e">
        <f>J28-#REF!</f>
        <v>#REF!</v>
      </c>
    </row>
    <row r="29" spans="1:17" ht="18" customHeight="1">
      <c r="A29" s="1">
        <v>14</v>
      </c>
      <c r="B29" s="2" t="s">
        <v>12</v>
      </c>
      <c r="C29" s="1"/>
      <c r="D29" s="1"/>
      <c r="E29" s="1"/>
      <c r="F29" s="1"/>
      <c r="G29" s="8">
        <f t="shared" si="5"/>
        <v>0</v>
      </c>
      <c r="H29" s="9">
        <v>0</v>
      </c>
      <c r="I29" s="4">
        <v>0</v>
      </c>
      <c r="J29" s="4">
        <v>0</v>
      </c>
      <c r="K29" s="5">
        <f t="shared" si="0"/>
        <v>0</v>
      </c>
      <c r="L29" s="6">
        <v>0</v>
      </c>
      <c r="O29" s="6"/>
      <c r="Q29" s="6" t="e">
        <f>J29-#REF!</f>
        <v>#REF!</v>
      </c>
    </row>
    <row r="30" spans="1:17" ht="31.5" customHeight="1">
      <c r="A30" s="1">
        <v>15</v>
      </c>
      <c r="B30" s="2" t="s">
        <v>13</v>
      </c>
      <c r="C30" s="1"/>
      <c r="D30" s="1"/>
      <c r="E30" s="1"/>
      <c r="F30" s="1"/>
      <c r="G30" s="8">
        <f t="shared" si="5"/>
        <v>283718.1</v>
      </c>
      <c r="H30" s="9">
        <v>94572.7</v>
      </c>
      <c r="I30" s="4">
        <f>H30</f>
        <v>94572.7</v>
      </c>
      <c r="J30" s="4">
        <f>H30</f>
        <v>94572.7</v>
      </c>
      <c r="K30" s="5">
        <f t="shared" si="0"/>
        <v>67075.53263999999</v>
      </c>
      <c r="L30" s="6">
        <v>27497.16736</v>
      </c>
      <c r="N30" s="22"/>
      <c r="O30" s="6"/>
      <c r="Q30" s="6" t="e">
        <f>J30-#REF!</f>
        <v>#REF!</v>
      </c>
    </row>
    <row r="31" spans="1:15" ht="63.75" customHeight="1" hidden="1">
      <c r="A31" s="1">
        <v>16</v>
      </c>
      <c r="B31" s="2" t="s">
        <v>21</v>
      </c>
      <c r="C31" s="1"/>
      <c r="D31" s="1"/>
      <c r="E31" s="1"/>
      <c r="F31" s="1"/>
      <c r="G31" s="8">
        <f t="shared" si="5"/>
        <v>280841.69999999995</v>
      </c>
      <c r="H31" s="9">
        <f>H32+H33</f>
        <v>98853.9</v>
      </c>
      <c r="I31" s="4">
        <f>I32+I33</f>
        <v>90993.9</v>
      </c>
      <c r="J31" s="4">
        <f>J32+J33</f>
        <v>90993.9</v>
      </c>
      <c r="K31" s="5">
        <f t="shared" si="0"/>
        <v>46838.33147999999</v>
      </c>
      <c r="L31" s="6">
        <v>44155.56852</v>
      </c>
      <c r="O31" s="6"/>
    </row>
    <row r="32" spans="1:15" ht="12.75" customHeight="1" hidden="1">
      <c r="A32" s="1">
        <v>17</v>
      </c>
      <c r="B32" s="2" t="s">
        <v>12</v>
      </c>
      <c r="C32" s="1"/>
      <c r="D32" s="1"/>
      <c r="E32" s="1"/>
      <c r="F32" s="1"/>
      <c r="G32" s="8">
        <f aca="true" t="shared" si="6" ref="G32:J33">G35+G38</f>
        <v>5000</v>
      </c>
      <c r="H32" s="9">
        <f t="shared" si="6"/>
        <v>5000</v>
      </c>
      <c r="I32" s="4">
        <f t="shared" si="6"/>
        <v>0</v>
      </c>
      <c r="J32" s="4">
        <f t="shared" si="6"/>
        <v>0</v>
      </c>
      <c r="K32" s="5">
        <f t="shared" si="0"/>
        <v>-5000</v>
      </c>
      <c r="L32" s="6">
        <v>5000</v>
      </c>
      <c r="O32" s="6"/>
    </row>
    <row r="33" spans="1:15" ht="25.5" customHeight="1" hidden="1">
      <c r="A33" s="1">
        <v>18</v>
      </c>
      <c r="B33" s="2" t="s">
        <v>13</v>
      </c>
      <c r="C33" s="1"/>
      <c r="D33" s="1"/>
      <c r="E33" s="1"/>
      <c r="F33" s="1"/>
      <c r="G33" s="8">
        <f t="shared" si="6"/>
        <v>275841.69999999995</v>
      </c>
      <c r="H33" s="9">
        <f t="shared" si="6"/>
        <v>93853.9</v>
      </c>
      <c r="I33" s="4">
        <f t="shared" si="6"/>
        <v>90993.9</v>
      </c>
      <c r="J33" s="4">
        <f t="shared" si="6"/>
        <v>90993.9</v>
      </c>
      <c r="K33" s="5">
        <f t="shared" si="0"/>
        <v>51838.33147999999</v>
      </c>
      <c r="L33" s="6">
        <v>39155.56852</v>
      </c>
      <c r="O33" s="6"/>
    </row>
    <row r="34" spans="1:17" ht="64.5" customHeight="1">
      <c r="A34" s="1">
        <v>16</v>
      </c>
      <c r="B34" s="2" t="s">
        <v>21</v>
      </c>
      <c r="C34" s="3" t="s">
        <v>30</v>
      </c>
      <c r="D34" s="10">
        <v>2023</v>
      </c>
      <c r="E34" s="26">
        <v>2025</v>
      </c>
      <c r="F34" s="1" t="s">
        <v>10</v>
      </c>
      <c r="G34" s="8">
        <f aca="true" t="shared" si="7" ref="G34:G57">H34+I34+J34</f>
        <v>272981.69999999995</v>
      </c>
      <c r="H34" s="9">
        <f>H35+H36</f>
        <v>90993.9</v>
      </c>
      <c r="I34" s="4">
        <f>I35+I36</f>
        <v>90993.9</v>
      </c>
      <c r="J34" s="4">
        <f>J35+J36</f>
        <v>90993.9</v>
      </c>
      <c r="K34" s="5">
        <f t="shared" si="0"/>
        <v>52088.33147999999</v>
      </c>
      <c r="L34" s="6">
        <v>38905.56852</v>
      </c>
      <c r="O34" s="6"/>
      <c r="Q34" s="6" t="e">
        <f>J34-#REF!</f>
        <v>#REF!</v>
      </c>
    </row>
    <row r="35" spans="1:17" ht="21.75" customHeight="1">
      <c r="A35" s="1">
        <v>17</v>
      </c>
      <c r="B35" s="2" t="s">
        <v>12</v>
      </c>
      <c r="C35" s="1"/>
      <c r="D35" s="1"/>
      <c r="E35" s="1"/>
      <c r="F35" s="1"/>
      <c r="G35" s="8">
        <f t="shared" si="7"/>
        <v>0</v>
      </c>
      <c r="H35" s="9">
        <v>0</v>
      </c>
      <c r="I35" s="4">
        <v>0</v>
      </c>
      <c r="J35" s="4">
        <v>0</v>
      </c>
      <c r="K35" s="5">
        <f t="shared" si="0"/>
        <v>0</v>
      </c>
      <c r="L35" s="6">
        <v>0</v>
      </c>
      <c r="O35" s="6"/>
      <c r="Q35" s="6" t="e">
        <f>J35-#REF!</f>
        <v>#REF!</v>
      </c>
    </row>
    <row r="36" spans="1:17" ht="30" customHeight="1">
      <c r="A36" s="1">
        <v>18</v>
      </c>
      <c r="B36" s="2" t="s">
        <v>13</v>
      </c>
      <c r="C36" s="1"/>
      <c r="D36" s="1"/>
      <c r="E36" s="1"/>
      <c r="F36" s="1"/>
      <c r="G36" s="8">
        <f t="shared" si="7"/>
        <v>272981.69999999995</v>
      </c>
      <c r="H36" s="4">
        <v>90993.9</v>
      </c>
      <c r="I36" s="4">
        <f>H36</f>
        <v>90993.9</v>
      </c>
      <c r="J36" s="4">
        <f>H36</f>
        <v>90993.9</v>
      </c>
      <c r="K36" s="5">
        <f t="shared" si="0"/>
        <v>52088.33147999999</v>
      </c>
      <c r="L36" s="6">
        <v>38905.56852</v>
      </c>
      <c r="N36" s="22"/>
      <c r="O36" s="6">
        <f>452.35575</f>
        <v>452.35575</v>
      </c>
      <c r="P36" s="7" t="s">
        <v>37</v>
      </c>
      <c r="Q36" s="6" t="e">
        <f>J36-#REF!</f>
        <v>#REF!</v>
      </c>
    </row>
    <row r="37" spans="1:15" ht="34.5" customHeight="1">
      <c r="A37" s="1">
        <v>19</v>
      </c>
      <c r="B37" s="23" t="s">
        <v>33</v>
      </c>
      <c r="C37" s="3" t="s">
        <v>30</v>
      </c>
      <c r="D37" s="10">
        <v>2023</v>
      </c>
      <c r="E37" s="26">
        <v>2025</v>
      </c>
      <c r="F37" s="1" t="s">
        <v>10</v>
      </c>
      <c r="G37" s="8">
        <f t="shared" si="7"/>
        <v>7860</v>
      </c>
      <c r="H37" s="9">
        <f>H38+H39</f>
        <v>7860</v>
      </c>
      <c r="I37" s="4">
        <f>I38+I39</f>
        <v>0</v>
      </c>
      <c r="J37" s="4">
        <f>J38+J39</f>
        <v>0</v>
      </c>
      <c r="K37" s="5">
        <f t="shared" si="0"/>
        <v>-5250</v>
      </c>
      <c r="L37" s="6">
        <v>5250</v>
      </c>
      <c r="O37" s="6"/>
    </row>
    <row r="38" spans="1:15" ht="22.5" customHeight="1">
      <c r="A38" s="1">
        <v>20</v>
      </c>
      <c r="B38" s="2" t="s">
        <v>12</v>
      </c>
      <c r="C38" s="1"/>
      <c r="D38" s="1"/>
      <c r="E38" s="1"/>
      <c r="F38" s="1"/>
      <c r="G38" s="8">
        <f t="shared" si="7"/>
        <v>5000</v>
      </c>
      <c r="H38" s="9">
        <v>5000</v>
      </c>
      <c r="I38" s="4">
        <v>0</v>
      </c>
      <c r="J38" s="4">
        <v>0</v>
      </c>
      <c r="K38" s="5">
        <f t="shared" si="0"/>
        <v>-5000</v>
      </c>
      <c r="L38" s="6">
        <v>5000</v>
      </c>
      <c r="O38" s="6"/>
    </row>
    <row r="39" spans="1:15" ht="21.75" customHeight="1">
      <c r="A39" s="1">
        <v>21</v>
      </c>
      <c r="B39" s="2" t="s">
        <v>13</v>
      </c>
      <c r="C39" s="1"/>
      <c r="D39" s="1"/>
      <c r="E39" s="1"/>
      <c r="F39" s="1"/>
      <c r="G39" s="8">
        <f t="shared" si="7"/>
        <v>2860</v>
      </c>
      <c r="H39" s="9">
        <v>2860</v>
      </c>
      <c r="I39" s="4">
        <v>0</v>
      </c>
      <c r="J39" s="4">
        <v>0</v>
      </c>
      <c r="K39" s="5">
        <f t="shared" si="0"/>
        <v>-250</v>
      </c>
      <c r="L39" s="6">
        <v>250</v>
      </c>
      <c r="O39" s="6"/>
    </row>
    <row r="40" spans="1:17" ht="74.25" customHeight="1">
      <c r="A40" s="1">
        <v>22</v>
      </c>
      <c r="B40" s="2" t="s">
        <v>22</v>
      </c>
      <c r="C40" s="3" t="s">
        <v>31</v>
      </c>
      <c r="D40" s="10">
        <v>2023</v>
      </c>
      <c r="E40" s="26">
        <v>2025</v>
      </c>
      <c r="F40" s="1" t="s">
        <v>10</v>
      </c>
      <c r="G40" s="8">
        <f t="shared" si="7"/>
        <v>84350.70000000001</v>
      </c>
      <c r="H40" s="9">
        <f>H41+H42</f>
        <v>28116.9</v>
      </c>
      <c r="I40" s="4">
        <f>I41+I42</f>
        <v>28116.9</v>
      </c>
      <c r="J40" s="4">
        <f>J41+J42</f>
        <v>28116.9</v>
      </c>
      <c r="K40" s="5">
        <f t="shared" si="0"/>
        <v>7058.300000000003</v>
      </c>
      <c r="L40" s="6">
        <v>21058.6</v>
      </c>
      <c r="O40" s="6"/>
      <c r="Q40" s="6" t="e">
        <f>J40-#REF!</f>
        <v>#REF!</v>
      </c>
    </row>
    <row r="41" spans="1:17" ht="18" customHeight="1">
      <c r="A41" s="1">
        <v>23</v>
      </c>
      <c r="B41" s="2" t="s">
        <v>12</v>
      </c>
      <c r="C41" s="1"/>
      <c r="D41" s="1"/>
      <c r="E41" s="1"/>
      <c r="F41" s="1"/>
      <c r="G41" s="8">
        <f t="shared" si="7"/>
        <v>0</v>
      </c>
      <c r="H41" s="9">
        <v>0</v>
      </c>
      <c r="I41" s="4">
        <v>0</v>
      </c>
      <c r="J41" s="4">
        <v>0</v>
      </c>
      <c r="K41" s="5">
        <f t="shared" si="0"/>
        <v>0</v>
      </c>
      <c r="L41" s="6">
        <v>0</v>
      </c>
      <c r="O41" s="6"/>
      <c r="Q41" s="6" t="e">
        <f>J41-#REF!</f>
        <v>#REF!</v>
      </c>
    </row>
    <row r="42" spans="1:17" ht="25.5" customHeight="1">
      <c r="A42" s="1">
        <v>24</v>
      </c>
      <c r="B42" s="2" t="s">
        <v>13</v>
      </c>
      <c r="C42" s="1"/>
      <c r="D42" s="1"/>
      <c r="E42" s="1"/>
      <c r="F42" s="1"/>
      <c r="G42" s="8">
        <f t="shared" si="7"/>
        <v>84350.70000000001</v>
      </c>
      <c r="H42" s="4">
        <v>28116.9</v>
      </c>
      <c r="I42" s="4">
        <f>H42</f>
        <v>28116.9</v>
      </c>
      <c r="J42" s="4">
        <f>H42</f>
        <v>28116.9</v>
      </c>
      <c r="K42" s="5">
        <f t="shared" si="0"/>
        <v>7058.300000000003</v>
      </c>
      <c r="L42" s="6">
        <v>21058.6</v>
      </c>
      <c r="N42" s="22"/>
      <c r="O42" s="6"/>
      <c r="Q42" s="6" t="e">
        <f>J42-#REF!</f>
        <v>#REF!</v>
      </c>
    </row>
    <row r="43" spans="1:15" ht="76.5" customHeight="1">
      <c r="A43" s="1">
        <v>25</v>
      </c>
      <c r="B43" s="16" t="s">
        <v>23</v>
      </c>
      <c r="C43" s="15" t="s">
        <v>9</v>
      </c>
      <c r="D43" s="15">
        <v>2023</v>
      </c>
      <c r="E43" s="15">
        <v>2025</v>
      </c>
      <c r="F43" s="15" t="s">
        <v>10</v>
      </c>
      <c r="G43" s="17">
        <f t="shared" si="7"/>
        <v>42060.600000000006</v>
      </c>
      <c r="H43" s="24">
        <f>H44+H45</f>
        <v>14020.2</v>
      </c>
      <c r="I43" s="17">
        <f>I44+I45</f>
        <v>14020.2</v>
      </c>
      <c r="J43" s="17">
        <f>J44+J45</f>
        <v>14020.2</v>
      </c>
      <c r="K43" s="5">
        <f t="shared" si="0"/>
        <v>13081.560650000001</v>
      </c>
      <c r="L43" s="6">
        <v>938.63935</v>
      </c>
      <c r="O43" s="6"/>
    </row>
    <row r="44" spans="1:15" ht="22.5" customHeight="1">
      <c r="A44" s="1">
        <v>26</v>
      </c>
      <c r="B44" s="2" t="s">
        <v>12</v>
      </c>
      <c r="C44" s="1"/>
      <c r="D44" s="1"/>
      <c r="E44" s="1"/>
      <c r="F44" s="1"/>
      <c r="G44" s="8">
        <f t="shared" si="7"/>
        <v>0</v>
      </c>
      <c r="H44" s="9">
        <f>H47</f>
        <v>0</v>
      </c>
      <c r="I44" s="4">
        <f>I47</f>
        <v>0</v>
      </c>
      <c r="J44" s="4">
        <f>J47</f>
        <v>0</v>
      </c>
      <c r="K44" s="5">
        <f t="shared" si="0"/>
        <v>0</v>
      </c>
      <c r="L44" s="6">
        <v>0</v>
      </c>
      <c r="O44" s="6"/>
    </row>
    <row r="45" spans="1:16" ht="54" customHeight="1">
      <c r="A45" s="1">
        <v>27</v>
      </c>
      <c r="B45" s="2" t="s">
        <v>13</v>
      </c>
      <c r="C45" s="1"/>
      <c r="D45" s="1"/>
      <c r="E45" s="1"/>
      <c r="F45" s="1"/>
      <c r="G45" s="8">
        <f t="shared" si="7"/>
        <v>42060.600000000006</v>
      </c>
      <c r="H45" s="9">
        <v>14020.2</v>
      </c>
      <c r="I45" s="4">
        <v>14020.2</v>
      </c>
      <c r="J45" s="4">
        <v>14020.2</v>
      </c>
      <c r="K45" s="5">
        <f t="shared" si="0"/>
        <v>13081.560650000001</v>
      </c>
      <c r="L45" s="6">
        <v>938.63935</v>
      </c>
      <c r="N45" s="22"/>
      <c r="O45" s="6">
        <f>-150</f>
        <v>-150</v>
      </c>
      <c r="P45" s="7" t="s">
        <v>35</v>
      </c>
    </row>
    <row r="46" spans="1:15" ht="28.5" customHeight="1" hidden="1">
      <c r="A46" s="1">
        <v>28</v>
      </c>
      <c r="B46" s="2" t="s">
        <v>15</v>
      </c>
      <c r="C46" s="1"/>
      <c r="D46" s="1"/>
      <c r="E46" s="1"/>
      <c r="F46" s="1"/>
      <c r="G46" s="8">
        <f t="shared" si="7"/>
        <v>12000</v>
      </c>
      <c r="H46" s="9">
        <f>H47+H48</f>
        <v>4000</v>
      </c>
      <c r="I46" s="4">
        <f>I47+I48</f>
        <v>4000</v>
      </c>
      <c r="J46" s="4">
        <f>J47+J48</f>
        <v>4000</v>
      </c>
      <c r="K46" s="5">
        <f t="shared" si="0"/>
        <v>0</v>
      </c>
      <c r="L46" s="6">
        <v>4000</v>
      </c>
      <c r="O46" s="6"/>
    </row>
    <row r="47" spans="1:15" ht="18" customHeight="1" hidden="1">
      <c r="A47" s="1">
        <v>29</v>
      </c>
      <c r="B47" s="2" t="s">
        <v>12</v>
      </c>
      <c r="C47" s="1"/>
      <c r="D47" s="1"/>
      <c r="E47" s="1"/>
      <c r="F47" s="1"/>
      <c r="G47" s="8">
        <f t="shared" si="7"/>
        <v>0</v>
      </c>
      <c r="H47" s="9">
        <v>0</v>
      </c>
      <c r="I47" s="4">
        <v>0</v>
      </c>
      <c r="J47" s="4">
        <v>0</v>
      </c>
      <c r="K47" s="5">
        <f t="shared" si="0"/>
        <v>0</v>
      </c>
      <c r="L47" s="6">
        <v>0</v>
      </c>
      <c r="O47" s="6"/>
    </row>
    <row r="48" spans="1:15" ht="17.25" customHeight="1" hidden="1">
      <c r="A48" s="1">
        <v>30</v>
      </c>
      <c r="B48" s="2" t="s">
        <v>13</v>
      </c>
      <c r="C48" s="1"/>
      <c r="D48" s="1"/>
      <c r="E48" s="1"/>
      <c r="F48" s="1"/>
      <c r="G48" s="8">
        <f t="shared" si="7"/>
        <v>12000</v>
      </c>
      <c r="H48" s="9">
        <v>4000</v>
      </c>
      <c r="I48" s="4">
        <v>4000</v>
      </c>
      <c r="J48" s="4">
        <v>4000</v>
      </c>
      <c r="K48" s="5">
        <f t="shared" si="0"/>
        <v>0</v>
      </c>
      <c r="L48" s="6">
        <v>4000</v>
      </c>
      <c r="O48" s="6"/>
    </row>
    <row r="49" spans="1:15" ht="56.25" customHeight="1">
      <c r="A49" s="1">
        <v>31</v>
      </c>
      <c r="B49" s="16" t="s">
        <v>24</v>
      </c>
      <c r="C49" s="15" t="s">
        <v>26</v>
      </c>
      <c r="D49" s="15">
        <v>2023</v>
      </c>
      <c r="E49" s="15">
        <v>2025</v>
      </c>
      <c r="F49" s="15" t="s">
        <v>10</v>
      </c>
      <c r="G49" s="17">
        <f t="shared" si="7"/>
        <v>2281.5</v>
      </c>
      <c r="H49" s="24">
        <f aca="true" t="shared" si="8" ref="H49:J51">H52+H55</f>
        <v>760.5</v>
      </c>
      <c r="I49" s="17">
        <f t="shared" si="8"/>
        <v>760.5</v>
      </c>
      <c r="J49" s="17">
        <f t="shared" si="8"/>
        <v>760.5</v>
      </c>
      <c r="K49" s="5">
        <f t="shared" si="0"/>
        <v>536</v>
      </c>
      <c r="L49" s="6">
        <v>224.5</v>
      </c>
      <c r="O49" s="6"/>
    </row>
    <row r="50" spans="1:15" ht="18" customHeight="1">
      <c r="A50" s="1">
        <v>32</v>
      </c>
      <c r="B50" s="2" t="s">
        <v>12</v>
      </c>
      <c r="C50" s="1"/>
      <c r="D50" s="1"/>
      <c r="E50" s="1"/>
      <c r="F50" s="1"/>
      <c r="G50" s="8">
        <f t="shared" si="7"/>
        <v>0</v>
      </c>
      <c r="H50" s="9">
        <f t="shared" si="8"/>
        <v>0</v>
      </c>
      <c r="I50" s="4">
        <f t="shared" si="8"/>
        <v>0</v>
      </c>
      <c r="J50" s="4">
        <f t="shared" si="8"/>
        <v>0</v>
      </c>
      <c r="K50" s="5">
        <f t="shared" si="0"/>
        <v>0</v>
      </c>
      <c r="L50" s="6">
        <v>0</v>
      </c>
      <c r="O50" s="6"/>
    </row>
    <row r="51" spans="1:15" ht="17.25" customHeight="1">
      <c r="A51" s="1">
        <v>33</v>
      </c>
      <c r="B51" s="2" t="s">
        <v>13</v>
      </c>
      <c r="C51" s="1"/>
      <c r="D51" s="1"/>
      <c r="E51" s="1"/>
      <c r="F51" s="1"/>
      <c r="G51" s="8">
        <f t="shared" si="7"/>
        <v>2281.5</v>
      </c>
      <c r="H51" s="9">
        <f t="shared" si="8"/>
        <v>760.5</v>
      </c>
      <c r="I51" s="4">
        <f t="shared" si="8"/>
        <v>760.5</v>
      </c>
      <c r="J51" s="4">
        <f t="shared" si="8"/>
        <v>760.5</v>
      </c>
      <c r="K51" s="5">
        <f t="shared" si="0"/>
        <v>536</v>
      </c>
      <c r="L51" s="6">
        <v>224.5</v>
      </c>
      <c r="O51" s="6"/>
    </row>
    <row r="52" spans="1:15" ht="56.25" customHeight="1">
      <c r="A52" s="1">
        <v>34</v>
      </c>
      <c r="B52" s="2" t="s">
        <v>16</v>
      </c>
      <c r="C52" s="1" t="s">
        <v>26</v>
      </c>
      <c r="D52" s="1">
        <v>2023</v>
      </c>
      <c r="E52" s="1">
        <v>2025</v>
      </c>
      <c r="F52" s="1" t="s">
        <v>10</v>
      </c>
      <c r="G52" s="8">
        <f t="shared" si="7"/>
        <v>661.5</v>
      </c>
      <c r="H52" s="9">
        <f>H53+H54</f>
        <v>220.5</v>
      </c>
      <c r="I52" s="4">
        <f>I53+I54</f>
        <v>220.5</v>
      </c>
      <c r="J52" s="4">
        <f>J53+J54</f>
        <v>220.5</v>
      </c>
      <c r="K52" s="5">
        <f t="shared" si="0"/>
        <v>220.5</v>
      </c>
      <c r="L52" s="6">
        <v>0</v>
      </c>
      <c r="O52" s="6"/>
    </row>
    <row r="53" spans="1:15" ht="18" customHeight="1">
      <c r="A53" s="1">
        <v>35</v>
      </c>
      <c r="B53" s="2" t="s">
        <v>12</v>
      </c>
      <c r="C53" s="1"/>
      <c r="D53" s="1"/>
      <c r="E53" s="1"/>
      <c r="F53" s="1"/>
      <c r="G53" s="8">
        <f t="shared" si="7"/>
        <v>0</v>
      </c>
      <c r="H53" s="20">
        <v>0</v>
      </c>
      <c r="I53" s="4">
        <v>0</v>
      </c>
      <c r="J53" s="4">
        <v>0</v>
      </c>
      <c r="K53" s="5">
        <f t="shared" si="0"/>
        <v>0</v>
      </c>
      <c r="L53" s="6">
        <v>0</v>
      </c>
      <c r="O53" s="6"/>
    </row>
    <row r="54" spans="1:15" ht="17.25" customHeight="1">
      <c r="A54" s="1">
        <v>36</v>
      </c>
      <c r="B54" s="2" t="s">
        <v>13</v>
      </c>
      <c r="C54" s="1"/>
      <c r="D54" s="1"/>
      <c r="E54" s="1"/>
      <c r="F54" s="1"/>
      <c r="G54" s="8">
        <f t="shared" si="7"/>
        <v>661.5</v>
      </c>
      <c r="H54" s="20">
        <v>220.5</v>
      </c>
      <c r="I54" s="4">
        <v>220.5</v>
      </c>
      <c r="J54" s="4">
        <v>220.5</v>
      </c>
      <c r="K54" s="5">
        <f t="shared" si="0"/>
        <v>220.5</v>
      </c>
      <c r="L54" s="6">
        <v>0</v>
      </c>
      <c r="O54" s="6"/>
    </row>
    <row r="55" spans="1:15" ht="81.75" customHeight="1">
      <c r="A55" s="1">
        <v>37</v>
      </c>
      <c r="B55" s="2" t="s">
        <v>25</v>
      </c>
      <c r="C55" s="1" t="s">
        <v>26</v>
      </c>
      <c r="D55" s="10">
        <v>2023</v>
      </c>
      <c r="E55" s="10">
        <v>2025</v>
      </c>
      <c r="F55" s="1" t="s">
        <v>10</v>
      </c>
      <c r="G55" s="8">
        <f t="shared" si="7"/>
        <v>1620</v>
      </c>
      <c r="H55" s="20">
        <f>H56+H57</f>
        <v>540</v>
      </c>
      <c r="I55" s="4">
        <f>I56+I57</f>
        <v>540</v>
      </c>
      <c r="J55" s="4">
        <f>J56+J57</f>
        <v>540</v>
      </c>
      <c r="K55" s="5">
        <f t="shared" si="0"/>
        <v>315.5</v>
      </c>
      <c r="L55" s="6">
        <v>224.5</v>
      </c>
      <c r="O55" s="6"/>
    </row>
    <row r="56" spans="1:15" ht="18" customHeight="1">
      <c r="A56" s="1">
        <v>38</v>
      </c>
      <c r="B56" s="2" t="s">
        <v>12</v>
      </c>
      <c r="C56" s="1"/>
      <c r="D56" s="1"/>
      <c r="E56" s="1"/>
      <c r="F56" s="1"/>
      <c r="G56" s="8">
        <f t="shared" si="7"/>
        <v>0</v>
      </c>
      <c r="H56" s="20">
        <v>0</v>
      </c>
      <c r="I56" s="4">
        <v>0</v>
      </c>
      <c r="J56" s="4">
        <v>0</v>
      </c>
      <c r="K56" s="5">
        <f t="shared" si="0"/>
        <v>0</v>
      </c>
      <c r="L56" s="6">
        <v>0</v>
      </c>
      <c r="O56" s="6"/>
    </row>
    <row r="57" spans="1:15" ht="17.25" customHeight="1">
      <c r="A57" s="1">
        <v>39</v>
      </c>
      <c r="B57" s="2" t="s">
        <v>13</v>
      </c>
      <c r="C57" s="1"/>
      <c r="D57" s="1"/>
      <c r="E57" s="1"/>
      <c r="F57" s="1"/>
      <c r="G57" s="8">
        <f t="shared" si="7"/>
        <v>1620</v>
      </c>
      <c r="H57" s="20">
        <v>540</v>
      </c>
      <c r="I57" s="4">
        <v>540</v>
      </c>
      <c r="J57" s="4">
        <v>540</v>
      </c>
      <c r="K57" s="5">
        <f t="shared" si="0"/>
        <v>315.5</v>
      </c>
      <c r="L57" s="6">
        <v>224.5</v>
      </c>
      <c r="O57" s="6"/>
    </row>
    <row r="58" spans="1:10" ht="12.75" hidden="1">
      <c r="A58" s="1">
        <v>52</v>
      </c>
      <c r="G58" s="7" t="s">
        <v>34</v>
      </c>
      <c r="H58" s="6">
        <f>9817.64094+229.2823+736.40966+752.22684+2.83231+2.33501+42.468+7.419+248.0016+276.00988+8.98587+85.26823+423.41247+1.335+96.12838+14.12929</f>
        <v>12743.884779999998</v>
      </c>
      <c r="I58" s="6">
        <f>51649.4533-H58</f>
        <v>38905.56852</v>
      </c>
      <c r="J58" s="6">
        <f>I58-I34</f>
        <v>-52088.33147999999</v>
      </c>
    </row>
    <row r="59" ht="12.75" hidden="1">
      <c r="A59" s="1">
        <v>53</v>
      </c>
    </row>
    <row r="60" ht="12.75" hidden="1">
      <c r="A60" s="1">
        <v>54</v>
      </c>
    </row>
  </sheetData>
  <sheetProtection/>
  <mergeCells count="14">
    <mergeCell ref="C9:C10"/>
    <mergeCell ref="D9:E9"/>
    <mergeCell ref="F9:F10"/>
    <mergeCell ref="G9:G10"/>
    <mergeCell ref="H1:J1"/>
    <mergeCell ref="A3:J3"/>
    <mergeCell ref="A4:J4"/>
    <mergeCell ref="H2:J2"/>
    <mergeCell ref="H9:J9"/>
    <mergeCell ref="A9:A10"/>
    <mergeCell ref="B9:B10"/>
    <mergeCell ref="A5:J5"/>
    <mergeCell ref="B6:J6"/>
    <mergeCell ref="A7:J7"/>
  </mergeCells>
  <printOptions/>
  <pageMargins left="0.5511811023622047" right="0.5511811023622047" top="0.984251968503937" bottom="0.5905511811023623" header="0.5118110236220472" footer="0.5118110236220472"/>
  <pageSetup fitToHeight="6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workbookViewId="0" topLeftCell="A4">
      <selection activeCell="C12" sqref="C12"/>
    </sheetView>
  </sheetViews>
  <sheetFormatPr defaultColWidth="9.00390625" defaultRowHeight="12.75"/>
  <cols>
    <col min="1" max="1" width="6.00390625" style="7" customWidth="1"/>
    <col min="2" max="2" width="30.125" style="7" customWidth="1"/>
    <col min="3" max="3" width="28.00390625" style="7" customWidth="1"/>
    <col min="4" max="4" width="11.75390625" style="7" customWidth="1"/>
    <col min="5" max="5" width="12.75390625" style="7" customWidth="1"/>
    <col min="6" max="6" width="17.25390625" style="7" customWidth="1"/>
    <col min="7" max="7" width="16.375" style="7" customWidth="1"/>
    <col min="8" max="8" width="14.25390625" style="7" customWidth="1"/>
    <col min="9" max="9" width="13.625" style="7" customWidth="1"/>
    <col min="10" max="10" width="15.00390625" style="7" customWidth="1"/>
    <col min="11" max="11" width="17.625" style="7" hidden="1" customWidth="1"/>
    <col min="12" max="12" width="14.625" style="7" hidden="1" customWidth="1"/>
    <col min="13" max="13" width="3.00390625" style="7" hidden="1" customWidth="1"/>
    <col min="14" max="14" width="10.125" style="7" hidden="1" customWidth="1"/>
    <col min="15" max="15" width="12.00390625" style="7" hidden="1" customWidth="1"/>
    <col min="16" max="16" width="16.125" style="7" hidden="1" customWidth="1"/>
    <col min="17" max="17" width="16.625" style="7" hidden="1" customWidth="1"/>
    <col min="18" max="16384" width="9.125" style="7" customWidth="1"/>
  </cols>
  <sheetData>
    <row r="1" spans="8:10" ht="12.75">
      <c r="H1" s="32" t="s">
        <v>39</v>
      </c>
      <c r="I1" s="33"/>
      <c r="J1" s="33"/>
    </row>
    <row r="2" spans="8:10" ht="71.25" customHeight="1">
      <c r="H2" s="32" t="s">
        <v>40</v>
      </c>
      <c r="I2" s="33"/>
      <c r="J2" s="33"/>
    </row>
    <row r="3" spans="1:10" ht="21.7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21.75" customHeight="1">
      <c r="A4" s="34" t="s">
        <v>41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1.75" customHeight="1">
      <c r="A5" s="34" t="s">
        <v>42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1.75" customHeight="1">
      <c r="A6" s="28"/>
      <c r="B6" s="34" t="s">
        <v>43</v>
      </c>
      <c r="C6" s="34"/>
      <c r="D6" s="34"/>
      <c r="E6" s="34"/>
      <c r="F6" s="34"/>
      <c r="G6" s="34"/>
      <c r="H6" s="34"/>
      <c r="I6" s="34"/>
      <c r="J6" s="34"/>
    </row>
    <row r="7" spans="1:10" ht="21.75" customHeight="1">
      <c r="A7" s="34" t="s">
        <v>44</v>
      </c>
      <c r="B7" s="34"/>
      <c r="C7" s="34"/>
      <c r="D7" s="34"/>
      <c r="E7" s="34"/>
      <c r="F7" s="34"/>
      <c r="G7" s="34"/>
      <c r="H7" s="34"/>
      <c r="I7" s="34"/>
      <c r="J7" s="34"/>
    </row>
    <row r="8" ht="27.75" customHeight="1"/>
    <row r="9" spans="1:15" ht="54.75" customHeight="1">
      <c r="A9" s="36" t="s">
        <v>0</v>
      </c>
      <c r="B9" s="35" t="s">
        <v>1</v>
      </c>
      <c r="C9" s="35" t="s">
        <v>2</v>
      </c>
      <c r="D9" s="35" t="s">
        <v>3</v>
      </c>
      <c r="E9" s="35"/>
      <c r="F9" s="35" t="s">
        <v>6</v>
      </c>
      <c r="G9" s="35" t="s">
        <v>7</v>
      </c>
      <c r="H9" s="35" t="s">
        <v>8</v>
      </c>
      <c r="I9" s="35"/>
      <c r="J9" s="35"/>
      <c r="K9" s="11"/>
      <c r="L9" s="11"/>
      <c r="M9" s="11"/>
      <c r="N9" s="11"/>
      <c r="O9" s="11"/>
    </row>
    <row r="10" spans="1:10" ht="34.5" customHeight="1">
      <c r="A10" s="36"/>
      <c r="B10" s="35"/>
      <c r="C10" s="35"/>
      <c r="D10" s="27" t="s">
        <v>4</v>
      </c>
      <c r="E10" s="27" t="s">
        <v>5</v>
      </c>
      <c r="F10" s="35"/>
      <c r="G10" s="35"/>
      <c r="H10" s="31">
        <v>2023</v>
      </c>
      <c r="I10" s="31">
        <v>2024</v>
      </c>
      <c r="J10" s="31">
        <v>2025</v>
      </c>
    </row>
    <row r="11" spans="1:15" ht="15.75" customHeight="1">
      <c r="A11" s="29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31">
        <v>8</v>
      </c>
      <c r="I11" s="31">
        <v>9</v>
      </c>
      <c r="J11" s="31">
        <v>10</v>
      </c>
      <c r="K11" s="13" t="s">
        <v>32</v>
      </c>
      <c r="L11" s="14">
        <v>2021</v>
      </c>
      <c r="O11" s="6"/>
    </row>
    <row r="12" spans="1:16" ht="144.75" customHeight="1">
      <c r="A12" s="15">
        <v>1</v>
      </c>
      <c r="B12" s="16" t="s">
        <v>45</v>
      </c>
      <c r="C12" s="16" t="s">
        <v>26</v>
      </c>
      <c r="D12" s="15">
        <v>2023</v>
      </c>
      <c r="E12" s="15">
        <v>2025</v>
      </c>
      <c r="F12" s="15" t="s">
        <v>10</v>
      </c>
      <c r="G12" s="17">
        <f>G13</f>
        <v>546138.5</v>
      </c>
      <c r="H12" s="17">
        <f>H13</f>
        <v>243483.5</v>
      </c>
      <c r="I12" s="17">
        <f>I13</f>
        <v>167975</v>
      </c>
      <c r="J12" s="17">
        <f>J13</f>
        <v>134680</v>
      </c>
      <c r="K12" s="5">
        <f>I12-L12</f>
        <v>-5867.501840000012</v>
      </c>
      <c r="L12" s="6">
        <v>173842.50184</v>
      </c>
      <c r="O12" s="6"/>
      <c r="P12" s="6" t="e">
        <f>G12-#REF!</f>
        <v>#REF!</v>
      </c>
    </row>
    <row r="13" spans="1:16" ht="24.75" customHeight="1">
      <c r="A13" s="15"/>
      <c r="B13" s="18" t="s">
        <v>11</v>
      </c>
      <c r="C13" s="15"/>
      <c r="D13" s="15"/>
      <c r="E13" s="15"/>
      <c r="F13" s="15"/>
      <c r="G13" s="17">
        <f>H13+I13+J13</f>
        <v>546138.5</v>
      </c>
      <c r="H13" s="17">
        <f>H14+H15</f>
        <v>243483.5</v>
      </c>
      <c r="I13" s="17">
        <f>I14+I15</f>
        <v>167975</v>
      </c>
      <c r="J13" s="17">
        <f>J14+J15</f>
        <v>134680</v>
      </c>
      <c r="K13" s="5">
        <f aca="true" t="shared" si="0" ref="K13:K57">I13-L13</f>
        <v>-5867.501840000012</v>
      </c>
      <c r="L13" s="6">
        <v>173842.50184</v>
      </c>
      <c r="O13" s="6"/>
      <c r="P13" s="6" t="e">
        <f>G13-#REF!</f>
        <v>#REF!</v>
      </c>
    </row>
    <row r="14" spans="1:17" ht="19.5" customHeight="1">
      <c r="A14" s="29">
        <v>2</v>
      </c>
      <c r="B14" s="2" t="s">
        <v>12</v>
      </c>
      <c r="C14" s="29"/>
      <c r="D14" s="29"/>
      <c r="E14" s="29"/>
      <c r="F14" s="29"/>
      <c r="G14" s="4">
        <f aca="true" t="shared" si="1" ref="G14:G21">H14+I14+J14</f>
        <v>0</v>
      </c>
      <c r="H14" s="4">
        <f aca="true" t="shared" si="2" ref="H14:J15">H17+H44+H50</f>
        <v>0</v>
      </c>
      <c r="I14" s="4">
        <f t="shared" si="2"/>
        <v>0</v>
      </c>
      <c r="J14" s="4">
        <f t="shared" si="2"/>
        <v>0</v>
      </c>
      <c r="K14" s="4" t="e">
        <f>K17+K44+K50+#REF!</f>
        <v>#REF!</v>
      </c>
      <c r="L14" s="4" t="e">
        <f>L17+L44+L50+#REF!</f>
        <v>#REF!</v>
      </c>
      <c r="M14" s="4" t="e">
        <f>M17+M44+M50+#REF!</f>
        <v>#REF!</v>
      </c>
      <c r="N14" s="4" t="e">
        <f>N17+N44+N50+#REF!</f>
        <v>#REF!</v>
      </c>
      <c r="O14" s="4" t="e">
        <f>O17+O44+O50+#REF!</f>
        <v>#REF!</v>
      </c>
      <c r="P14" s="4" t="e">
        <f>P17+P44+P50+#REF!</f>
        <v>#REF!</v>
      </c>
      <c r="Q14" s="4" t="e">
        <f>Q17+Q44+Q50+#REF!</f>
        <v>#REF!</v>
      </c>
    </row>
    <row r="15" spans="1:17" ht="19.5" customHeight="1">
      <c r="A15" s="29">
        <v>3</v>
      </c>
      <c r="B15" s="2" t="s">
        <v>13</v>
      </c>
      <c r="C15" s="29"/>
      <c r="D15" s="29"/>
      <c r="E15" s="29"/>
      <c r="F15" s="29"/>
      <c r="G15" s="4">
        <f t="shared" si="1"/>
        <v>546138.5</v>
      </c>
      <c r="H15" s="4">
        <f t="shared" si="2"/>
        <v>243483.5</v>
      </c>
      <c r="I15" s="4">
        <f t="shared" si="2"/>
        <v>167975</v>
      </c>
      <c r="J15" s="4">
        <f t="shared" si="2"/>
        <v>134680</v>
      </c>
      <c r="K15" s="4" t="e">
        <f>K18+K45+K51+#REF!</f>
        <v>#REF!</v>
      </c>
      <c r="L15" s="4" t="e">
        <f>L18+L45+L51+#REF!</f>
        <v>#REF!</v>
      </c>
      <c r="M15" s="4" t="e">
        <f>M18+M45+M51+#REF!</f>
        <v>#REF!</v>
      </c>
      <c r="N15" s="4" t="e">
        <f>N18+N45+N51+#REF!</f>
        <v>#REF!</v>
      </c>
      <c r="O15" s="4" t="e">
        <f>O18+O45+O51+#REF!</f>
        <v>#REF!</v>
      </c>
      <c r="P15" s="4" t="e">
        <f>P18+P45+P51+#REF!</f>
        <v>#VALUE!</v>
      </c>
      <c r="Q15" s="4" t="e">
        <f>Q18+Q45+Q51+#REF!</f>
        <v>#REF!</v>
      </c>
    </row>
    <row r="16" spans="1:15" ht="51">
      <c r="A16" s="15">
        <v>4</v>
      </c>
      <c r="B16" s="16" t="s">
        <v>17</v>
      </c>
      <c r="C16" s="15" t="s">
        <v>26</v>
      </c>
      <c r="D16" s="15">
        <v>2023</v>
      </c>
      <c r="E16" s="15">
        <v>2025</v>
      </c>
      <c r="F16" s="15" t="s">
        <v>10</v>
      </c>
      <c r="G16" s="17">
        <f>H16+I16+J16</f>
        <v>536857</v>
      </c>
      <c r="H16" s="17">
        <f>H17+H18</f>
        <v>234216</v>
      </c>
      <c r="I16" s="17">
        <f>I17+I18</f>
        <v>167968</v>
      </c>
      <c r="J16" s="17">
        <f>J17+J18</f>
        <v>134673</v>
      </c>
      <c r="K16" s="5">
        <f t="shared" si="0"/>
        <v>-4711.3624899999995</v>
      </c>
      <c r="L16" s="6">
        <v>172679.36249</v>
      </c>
      <c r="O16" s="6"/>
    </row>
    <row r="17" spans="1:15" ht="18" customHeight="1">
      <c r="A17" s="29">
        <v>5</v>
      </c>
      <c r="B17" s="2" t="s">
        <v>12</v>
      </c>
      <c r="C17" s="29"/>
      <c r="D17" s="29"/>
      <c r="E17" s="29"/>
      <c r="F17" s="29"/>
      <c r="G17" s="4">
        <f>H17+I17+J17</f>
        <v>0</v>
      </c>
      <c r="H17" s="4">
        <f aca="true" t="shared" si="3" ref="H17:J18">H23+H26+H29+H35+H38+H41</f>
        <v>0</v>
      </c>
      <c r="I17" s="4">
        <f t="shared" si="3"/>
        <v>0</v>
      </c>
      <c r="J17" s="4">
        <f t="shared" si="3"/>
        <v>0</v>
      </c>
      <c r="K17" s="5">
        <f t="shared" si="0"/>
        <v>-6886.16004</v>
      </c>
      <c r="L17" s="6">
        <v>6886.16004</v>
      </c>
      <c r="O17" s="6"/>
    </row>
    <row r="18" spans="1:15" ht="17.25" customHeight="1">
      <c r="A18" s="29">
        <v>6</v>
      </c>
      <c r="B18" s="2" t="s">
        <v>13</v>
      </c>
      <c r="C18" s="29"/>
      <c r="D18" s="29"/>
      <c r="E18" s="29"/>
      <c r="F18" s="29"/>
      <c r="G18" s="4">
        <f>H18+I18+J18</f>
        <v>536857</v>
      </c>
      <c r="H18" s="4">
        <f t="shared" si="3"/>
        <v>234216</v>
      </c>
      <c r="I18" s="4">
        <f t="shared" si="3"/>
        <v>167968</v>
      </c>
      <c r="J18" s="4">
        <f t="shared" si="3"/>
        <v>134673</v>
      </c>
      <c r="K18" s="5">
        <f t="shared" si="0"/>
        <v>2174.7975499999884</v>
      </c>
      <c r="L18" s="6">
        <v>165793.20245</v>
      </c>
      <c r="O18" s="6"/>
    </row>
    <row r="19" spans="1:15" ht="22.5" customHeight="1" hidden="1">
      <c r="A19" s="29"/>
      <c r="B19" s="2" t="s">
        <v>14</v>
      </c>
      <c r="C19" s="29"/>
      <c r="D19" s="29"/>
      <c r="E19" s="29"/>
      <c r="F19" s="29"/>
      <c r="G19" s="19">
        <f t="shared" si="1"/>
        <v>282281</v>
      </c>
      <c r="H19" s="20">
        <f>H20+H21</f>
        <v>110909</v>
      </c>
      <c r="I19" s="20">
        <f>I20+I21</f>
        <v>97902</v>
      </c>
      <c r="J19" s="20">
        <f>J20+J21</f>
        <v>73470</v>
      </c>
      <c r="K19" s="5">
        <f t="shared" si="0"/>
        <v>20029.706770000004</v>
      </c>
      <c r="L19" s="6">
        <v>77872.29323</v>
      </c>
      <c r="O19" s="6"/>
    </row>
    <row r="20" spans="1:15" ht="18" customHeight="1" hidden="1">
      <c r="A20" s="29"/>
      <c r="B20" s="2" t="s">
        <v>12</v>
      </c>
      <c r="C20" s="29"/>
      <c r="D20" s="29"/>
      <c r="E20" s="29"/>
      <c r="F20" s="29"/>
      <c r="G20" s="8">
        <f t="shared" si="1"/>
        <v>0</v>
      </c>
      <c r="H20" s="20">
        <f aca="true" t="shared" si="4" ref="H20:J21">H23+H26</f>
        <v>0</v>
      </c>
      <c r="I20" s="20">
        <f t="shared" si="4"/>
        <v>0</v>
      </c>
      <c r="J20" s="20">
        <f t="shared" si="4"/>
        <v>0</v>
      </c>
      <c r="K20" s="5">
        <f t="shared" si="0"/>
        <v>0</v>
      </c>
      <c r="L20" s="6">
        <v>0</v>
      </c>
      <c r="O20" s="6"/>
    </row>
    <row r="21" spans="1:15" ht="17.25" customHeight="1" hidden="1">
      <c r="A21" s="29"/>
      <c r="B21" s="2" t="s">
        <v>13</v>
      </c>
      <c r="C21" s="29"/>
      <c r="D21" s="29"/>
      <c r="E21" s="29"/>
      <c r="F21" s="29"/>
      <c r="G21" s="19">
        <f t="shared" si="1"/>
        <v>282281</v>
      </c>
      <c r="H21" s="20">
        <f>H24+H27</f>
        <v>110909</v>
      </c>
      <c r="I21" s="20">
        <f>I24+I27</f>
        <v>97902</v>
      </c>
      <c r="J21" s="20">
        <f t="shared" si="4"/>
        <v>73470</v>
      </c>
      <c r="K21" s="5">
        <f t="shared" si="0"/>
        <v>20029.706770000004</v>
      </c>
      <c r="L21" s="6">
        <v>77872.29323</v>
      </c>
      <c r="O21" s="6"/>
    </row>
    <row r="22" spans="1:17" ht="73.5" customHeight="1">
      <c r="A22" s="29">
        <v>7</v>
      </c>
      <c r="B22" s="21" t="s">
        <v>18</v>
      </c>
      <c r="C22" s="3" t="s">
        <v>27</v>
      </c>
      <c r="D22" s="29">
        <v>2023</v>
      </c>
      <c r="E22" s="29">
        <v>2025</v>
      </c>
      <c r="F22" s="29" t="s">
        <v>10</v>
      </c>
      <c r="G22" s="8">
        <f>G23+G24</f>
        <v>282281</v>
      </c>
      <c r="H22" s="9">
        <f>H23+H24</f>
        <v>110909</v>
      </c>
      <c r="I22" s="8">
        <f>I23+I24</f>
        <v>97902</v>
      </c>
      <c r="J22" s="8">
        <f>J23+J24</f>
        <v>73470</v>
      </c>
      <c r="K22" s="5">
        <f t="shared" si="0"/>
        <v>24512.706770000004</v>
      </c>
      <c r="L22" s="6">
        <v>73389.29323</v>
      </c>
      <c r="N22" s="22"/>
      <c r="O22" s="6"/>
      <c r="P22" s="6" t="e">
        <f>I22-#REF!</f>
        <v>#REF!</v>
      </c>
      <c r="Q22" s="6" t="e">
        <f>J22-#REF!</f>
        <v>#REF!</v>
      </c>
    </row>
    <row r="23" spans="1:17" ht="18" customHeight="1">
      <c r="A23" s="29">
        <v>8</v>
      </c>
      <c r="B23" s="2" t="s">
        <v>12</v>
      </c>
      <c r="C23" s="29"/>
      <c r="D23" s="29"/>
      <c r="E23" s="29"/>
      <c r="F23" s="29"/>
      <c r="G23" s="8">
        <f>H23+I23+J23</f>
        <v>0</v>
      </c>
      <c r="H23" s="9">
        <v>0</v>
      </c>
      <c r="I23" s="20">
        <v>0</v>
      </c>
      <c r="J23" s="20">
        <v>0</v>
      </c>
      <c r="K23" s="5">
        <f t="shared" si="0"/>
        <v>0</v>
      </c>
      <c r="L23" s="6">
        <v>0</v>
      </c>
      <c r="O23" s="6"/>
      <c r="Q23" s="6" t="e">
        <f>J23-#REF!</f>
        <v>#REF!</v>
      </c>
    </row>
    <row r="24" spans="1:17" ht="36.75" customHeight="1">
      <c r="A24" s="29">
        <v>9</v>
      </c>
      <c r="B24" s="2" t="s">
        <v>13</v>
      </c>
      <c r="C24" s="29"/>
      <c r="D24" s="29"/>
      <c r="E24" s="29"/>
      <c r="F24" s="29"/>
      <c r="G24" s="8">
        <f>H24+I24+J24</f>
        <v>282281</v>
      </c>
      <c r="H24" s="4">
        <v>110909</v>
      </c>
      <c r="I24" s="4">
        <v>97902</v>
      </c>
      <c r="J24" s="4">
        <v>73470</v>
      </c>
      <c r="K24" s="5">
        <f>I24-L24</f>
        <v>24512.706770000004</v>
      </c>
      <c r="L24" s="6">
        <v>73389.29323</v>
      </c>
      <c r="O24" s="6"/>
      <c r="Q24" s="6" t="e">
        <f>J24-#REF!</f>
        <v>#REF!</v>
      </c>
    </row>
    <row r="25" spans="1:15" ht="54.75" customHeight="1" hidden="1">
      <c r="A25" s="29">
        <v>10</v>
      </c>
      <c r="B25" s="21" t="s">
        <v>19</v>
      </c>
      <c r="C25" s="3" t="s">
        <v>28</v>
      </c>
      <c r="D25" s="29">
        <v>2023</v>
      </c>
      <c r="E25" s="29">
        <v>2025</v>
      </c>
      <c r="F25" s="29" t="s">
        <v>10</v>
      </c>
      <c r="G25" s="8">
        <f>G26+G27</f>
        <v>0</v>
      </c>
      <c r="H25" s="9">
        <f>H26+H27</f>
        <v>0</v>
      </c>
      <c r="I25" s="4">
        <f>I26+I27</f>
        <v>0</v>
      </c>
      <c r="J25" s="4">
        <f>J26+J27</f>
        <v>0</v>
      </c>
      <c r="K25" s="5">
        <f t="shared" si="0"/>
        <v>-4483</v>
      </c>
      <c r="L25" s="6">
        <v>4483</v>
      </c>
      <c r="O25" s="6"/>
    </row>
    <row r="26" spans="1:15" ht="18" customHeight="1" hidden="1">
      <c r="A26" s="29">
        <v>11</v>
      </c>
      <c r="B26" s="2" t="s">
        <v>12</v>
      </c>
      <c r="C26" s="29"/>
      <c r="D26" s="29"/>
      <c r="E26" s="29"/>
      <c r="F26" s="29"/>
      <c r="G26" s="8">
        <f aca="true" t="shared" si="5" ref="G26:G31">H26+I26+J26</f>
        <v>0</v>
      </c>
      <c r="H26" s="9">
        <v>0</v>
      </c>
      <c r="I26" s="4">
        <v>0</v>
      </c>
      <c r="J26" s="4">
        <v>0</v>
      </c>
      <c r="K26" s="5">
        <f t="shared" si="0"/>
        <v>0</v>
      </c>
      <c r="L26" s="6">
        <v>0</v>
      </c>
      <c r="O26" s="6"/>
    </row>
    <row r="27" spans="1:16" ht="17.25" customHeight="1" hidden="1">
      <c r="A27" s="29">
        <v>12</v>
      </c>
      <c r="B27" s="2" t="s">
        <v>13</v>
      </c>
      <c r="C27" s="29"/>
      <c r="D27" s="29"/>
      <c r="E27" s="29"/>
      <c r="F27" s="29"/>
      <c r="G27" s="8">
        <f t="shared" si="5"/>
        <v>0</v>
      </c>
      <c r="H27" s="9">
        <v>0</v>
      </c>
      <c r="I27" s="4">
        <v>0</v>
      </c>
      <c r="J27" s="4">
        <v>0</v>
      </c>
      <c r="K27" s="5">
        <f t="shared" si="0"/>
        <v>-4483</v>
      </c>
      <c r="L27" s="6">
        <v>4483</v>
      </c>
      <c r="N27" s="22"/>
      <c r="O27" s="6">
        <f>-1629.22266-2256.43119-452.35575-144.9904</f>
        <v>-4482.999999999999</v>
      </c>
      <c r="P27" s="7" t="s">
        <v>36</v>
      </c>
    </row>
    <row r="28" spans="1:17" ht="81" customHeight="1">
      <c r="A28" s="29">
        <v>10</v>
      </c>
      <c r="B28" s="2" t="s">
        <v>47</v>
      </c>
      <c r="C28" s="3" t="s">
        <v>29</v>
      </c>
      <c r="D28" s="29">
        <v>2023</v>
      </c>
      <c r="E28" s="29">
        <v>2025</v>
      </c>
      <c r="F28" s="29" t="s">
        <v>10</v>
      </c>
      <c r="G28" s="8">
        <f t="shared" si="5"/>
        <v>38853</v>
      </c>
      <c r="H28" s="9">
        <f>H29+H30</f>
        <v>38481</v>
      </c>
      <c r="I28" s="4">
        <f>I29+I30</f>
        <v>186</v>
      </c>
      <c r="J28" s="4">
        <f>J29+J30</f>
        <v>186</v>
      </c>
      <c r="K28" s="5">
        <f t="shared" si="0"/>
        <v>-27311.16736</v>
      </c>
      <c r="L28" s="6">
        <v>27497.16736</v>
      </c>
      <c r="O28" s="6"/>
      <c r="Q28" s="6" t="e">
        <f>J28-#REF!</f>
        <v>#REF!</v>
      </c>
    </row>
    <row r="29" spans="1:17" ht="18" customHeight="1">
      <c r="A29" s="29">
        <v>11</v>
      </c>
      <c r="B29" s="2" t="s">
        <v>12</v>
      </c>
      <c r="C29" s="29"/>
      <c r="D29" s="29"/>
      <c r="E29" s="29"/>
      <c r="F29" s="29"/>
      <c r="G29" s="8">
        <f t="shared" si="5"/>
        <v>0</v>
      </c>
      <c r="H29" s="9">
        <v>0</v>
      </c>
      <c r="I29" s="4">
        <v>0</v>
      </c>
      <c r="J29" s="4">
        <v>0</v>
      </c>
      <c r="K29" s="5">
        <f t="shared" si="0"/>
        <v>0</v>
      </c>
      <c r="L29" s="6">
        <v>0</v>
      </c>
      <c r="O29" s="6"/>
      <c r="Q29" s="6" t="e">
        <f>J29-#REF!</f>
        <v>#REF!</v>
      </c>
    </row>
    <row r="30" spans="1:17" ht="31.5" customHeight="1">
      <c r="A30" s="29">
        <v>12</v>
      </c>
      <c r="B30" s="2" t="s">
        <v>13</v>
      </c>
      <c r="C30" s="29"/>
      <c r="D30" s="29"/>
      <c r="E30" s="29"/>
      <c r="F30" s="29"/>
      <c r="G30" s="8">
        <f t="shared" si="5"/>
        <v>38853</v>
      </c>
      <c r="H30" s="9">
        <v>38481</v>
      </c>
      <c r="I30" s="4">
        <v>186</v>
      </c>
      <c r="J30" s="4">
        <v>186</v>
      </c>
      <c r="K30" s="5">
        <f t="shared" si="0"/>
        <v>-27311.16736</v>
      </c>
      <c r="L30" s="6">
        <v>27497.16736</v>
      </c>
      <c r="N30" s="22"/>
      <c r="O30" s="6"/>
      <c r="Q30" s="6" t="e">
        <f>J30-#REF!</f>
        <v>#REF!</v>
      </c>
    </row>
    <row r="31" spans="1:15" ht="63.75" customHeight="1" hidden="1">
      <c r="A31" s="29">
        <v>16</v>
      </c>
      <c r="B31" s="2" t="s">
        <v>21</v>
      </c>
      <c r="C31" s="29"/>
      <c r="D31" s="29"/>
      <c r="E31" s="29"/>
      <c r="F31" s="29"/>
      <c r="G31" s="8">
        <f t="shared" si="5"/>
        <v>133619</v>
      </c>
      <c r="H31" s="9">
        <f>H32+H33</f>
        <v>57458</v>
      </c>
      <c r="I31" s="4">
        <f>I32+I33</f>
        <v>42512</v>
      </c>
      <c r="J31" s="4">
        <f>J32+J33</f>
        <v>33649</v>
      </c>
      <c r="K31" s="5">
        <f t="shared" si="0"/>
        <v>-1643.5685200000007</v>
      </c>
      <c r="L31" s="6">
        <v>44155.56852</v>
      </c>
      <c r="O31" s="6"/>
    </row>
    <row r="32" spans="1:15" ht="12.75" customHeight="1" hidden="1">
      <c r="A32" s="29">
        <v>17</v>
      </c>
      <c r="B32" s="2" t="s">
        <v>12</v>
      </c>
      <c r="C32" s="29"/>
      <c r="D32" s="29"/>
      <c r="E32" s="29"/>
      <c r="F32" s="29"/>
      <c r="G32" s="8">
        <f aca="true" t="shared" si="6" ref="G32:J33">G35+G38</f>
        <v>0</v>
      </c>
      <c r="H32" s="9">
        <f t="shared" si="6"/>
        <v>0</v>
      </c>
      <c r="I32" s="4">
        <f t="shared" si="6"/>
        <v>0</v>
      </c>
      <c r="J32" s="4">
        <f t="shared" si="6"/>
        <v>0</v>
      </c>
      <c r="K32" s="5">
        <f t="shared" si="0"/>
        <v>-5000</v>
      </c>
      <c r="L32" s="6">
        <v>5000</v>
      </c>
      <c r="O32" s="6"/>
    </row>
    <row r="33" spans="1:15" ht="25.5" customHeight="1" hidden="1">
      <c r="A33" s="29">
        <v>18</v>
      </c>
      <c r="B33" s="2" t="s">
        <v>13</v>
      </c>
      <c r="C33" s="29"/>
      <c r="D33" s="29"/>
      <c r="E33" s="29"/>
      <c r="F33" s="29"/>
      <c r="G33" s="8">
        <f t="shared" si="6"/>
        <v>133619</v>
      </c>
      <c r="H33" s="9">
        <f t="shared" si="6"/>
        <v>57458</v>
      </c>
      <c r="I33" s="4">
        <f t="shared" si="6"/>
        <v>42512</v>
      </c>
      <c r="J33" s="4">
        <f t="shared" si="6"/>
        <v>33649</v>
      </c>
      <c r="K33" s="5">
        <f t="shared" si="0"/>
        <v>3356.4314799999993</v>
      </c>
      <c r="L33" s="6">
        <v>39155.56852</v>
      </c>
      <c r="O33" s="6"/>
    </row>
    <row r="34" spans="1:17" ht="64.5" customHeight="1">
      <c r="A34" s="29">
        <v>13</v>
      </c>
      <c r="B34" s="2" t="s">
        <v>48</v>
      </c>
      <c r="C34" s="3" t="s">
        <v>30</v>
      </c>
      <c r="D34" s="29">
        <v>2023</v>
      </c>
      <c r="E34" s="29">
        <v>2025</v>
      </c>
      <c r="F34" s="29" t="s">
        <v>10</v>
      </c>
      <c r="G34" s="8">
        <f aca="true" t="shared" si="7" ref="G34:G57">H34+I34+J34</f>
        <v>133376</v>
      </c>
      <c r="H34" s="9">
        <f>H35+H36</f>
        <v>57458</v>
      </c>
      <c r="I34" s="4">
        <f>I35+I36</f>
        <v>42287</v>
      </c>
      <c r="J34" s="4">
        <f>J35+J36</f>
        <v>33631</v>
      </c>
      <c r="K34" s="5">
        <f t="shared" si="0"/>
        <v>3381.4314799999993</v>
      </c>
      <c r="L34" s="6">
        <v>38905.56852</v>
      </c>
      <c r="O34" s="6"/>
      <c r="Q34" s="6" t="e">
        <f>J34-#REF!</f>
        <v>#REF!</v>
      </c>
    </row>
    <row r="35" spans="1:17" ht="21.75" customHeight="1">
      <c r="A35" s="29">
        <v>14</v>
      </c>
      <c r="B35" s="2" t="s">
        <v>12</v>
      </c>
      <c r="C35" s="29"/>
      <c r="D35" s="29"/>
      <c r="E35" s="29"/>
      <c r="F35" s="29"/>
      <c r="G35" s="8">
        <f t="shared" si="7"/>
        <v>0</v>
      </c>
      <c r="H35" s="9">
        <v>0</v>
      </c>
      <c r="I35" s="4">
        <v>0</v>
      </c>
      <c r="J35" s="4">
        <v>0</v>
      </c>
      <c r="K35" s="5">
        <f t="shared" si="0"/>
        <v>0</v>
      </c>
      <c r="L35" s="6">
        <v>0</v>
      </c>
      <c r="O35" s="6"/>
      <c r="Q35" s="6" t="e">
        <f>J35-#REF!</f>
        <v>#REF!</v>
      </c>
    </row>
    <row r="36" spans="1:17" ht="30" customHeight="1">
      <c r="A36" s="29">
        <v>15</v>
      </c>
      <c r="B36" s="2" t="s">
        <v>13</v>
      </c>
      <c r="C36" s="29"/>
      <c r="D36" s="29"/>
      <c r="E36" s="29"/>
      <c r="F36" s="29"/>
      <c r="G36" s="8">
        <f t="shared" si="7"/>
        <v>133376</v>
      </c>
      <c r="H36" s="4">
        <v>57458</v>
      </c>
      <c r="I36" s="4">
        <v>42287</v>
      </c>
      <c r="J36" s="4">
        <v>33631</v>
      </c>
      <c r="K36" s="5">
        <f t="shared" si="0"/>
        <v>3381.4314799999993</v>
      </c>
      <c r="L36" s="6">
        <v>38905.56852</v>
      </c>
      <c r="N36" s="22"/>
      <c r="O36" s="6">
        <f>452.35575</f>
        <v>452.35575</v>
      </c>
      <c r="P36" s="7" t="s">
        <v>37</v>
      </c>
      <c r="Q36" s="6" t="e">
        <f>J36-#REF!</f>
        <v>#REF!</v>
      </c>
    </row>
    <row r="37" spans="1:15" ht="34.5" customHeight="1">
      <c r="A37" s="29">
        <v>16</v>
      </c>
      <c r="B37" s="23" t="s">
        <v>49</v>
      </c>
      <c r="C37" s="3" t="s">
        <v>30</v>
      </c>
      <c r="D37" s="29">
        <v>2023</v>
      </c>
      <c r="E37" s="29">
        <v>2025</v>
      </c>
      <c r="F37" s="29" t="s">
        <v>10</v>
      </c>
      <c r="G37" s="8">
        <f t="shared" si="7"/>
        <v>243</v>
      </c>
      <c r="H37" s="9">
        <f>H38+H39</f>
        <v>0</v>
      </c>
      <c r="I37" s="4">
        <f>I38+I39</f>
        <v>225</v>
      </c>
      <c r="J37" s="4">
        <f>J38+J39</f>
        <v>18</v>
      </c>
      <c r="K37" s="5">
        <f t="shared" si="0"/>
        <v>-5025</v>
      </c>
      <c r="L37" s="6">
        <v>5250</v>
      </c>
      <c r="O37" s="6"/>
    </row>
    <row r="38" spans="1:15" ht="22.5" customHeight="1">
      <c r="A38" s="29">
        <v>17</v>
      </c>
      <c r="B38" s="2" t="s">
        <v>12</v>
      </c>
      <c r="C38" s="29"/>
      <c r="D38" s="29"/>
      <c r="E38" s="29"/>
      <c r="F38" s="29"/>
      <c r="G38" s="8">
        <f t="shared" si="7"/>
        <v>0</v>
      </c>
      <c r="H38" s="9">
        <v>0</v>
      </c>
      <c r="I38" s="4">
        <v>0</v>
      </c>
      <c r="J38" s="4">
        <v>0</v>
      </c>
      <c r="K38" s="5">
        <f t="shared" si="0"/>
        <v>-5000</v>
      </c>
      <c r="L38" s="6">
        <v>5000</v>
      </c>
      <c r="O38" s="6"/>
    </row>
    <row r="39" spans="1:15" ht="21.75" customHeight="1">
      <c r="A39" s="29">
        <v>18</v>
      </c>
      <c r="B39" s="2" t="s">
        <v>13</v>
      </c>
      <c r="C39" s="29"/>
      <c r="D39" s="29"/>
      <c r="E39" s="29"/>
      <c r="F39" s="29"/>
      <c r="G39" s="8">
        <f t="shared" si="7"/>
        <v>243</v>
      </c>
      <c r="H39" s="9">
        <v>0</v>
      </c>
      <c r="I39" s="4">
        <v>225</v>
      </c>
      <c r="J39" s="4">
        <v>18</v>
      </c>
      <c r="K39" s="5">
        <f t="shared" si="0"/>
        <v>-25</v>
      </c>
      <c r="L39" s="6">
        <v>250</v>
      </c>
      <c r="O39" s="6"/>
    </row>
    <row r="40" spans="1:17" ht="74.25" customHeight="1">
      <c r="A40" s="29">
        <v>19</v>
      </c>
      <c r="B40" s="2" t="s">
        <v>50</v>
      </c>
      <c r="C40" s="3" t="s">
        <v>31</v>
      </c>
      <c r="D40" s="29">
        <v>2023</v>
      </c>
      <c r="E40" s="29">
        <v>2025</v>
      </c>
      <c r="F40" s="29" t="s">
        <v>10</v>
      </c>
      <c r="G40" s="8">
        <f t="shared" si="7"/>
        <v>82104</v>
      </c>
      <c r="H40" s="9">
        <f>H41+H42</f>
        <v>27368</v>
      </c>
      <c r="I40" s="4">
        <f>I41+I42</f>
        <v>27368</v>
      </c>
      <c r="J40" s="4">
        <f>J41+J42</f>
        <v>27368</v>
      </c>
      <c r="K40" s="5">
        <f t="shared" si="0"/>
        <v>6309.4000000000015</v>
      </c>
      <c r="L40" s="6">
        <v>21058.6</v>
      </c>
      <c r="O40" s="6"/>
      <c r="Q40" s="6" t="e">
        <f>J40-#REF!</f>
        <v>#REF!</v>
      </c>
    </row>
    <row r="41" spans="1:17" ht="18" customHeight="1">
      <c r="A41" s="29">
        <v>20</v>
      </c>
      <c r="B41" s="2" t="s">
        <v>12</v>
      </c>
      <c r="C41" s="29"/>
      <c r="D41" s="29"/>
      <c r="E41" s="29"/>
      <c r="F41" s="29"/>
      <c r="G41" s="8">
        <f t="shared" si="7"/>
        <v>0</v>
      </c>
      <c r="H41" s="9">
        <v>0</v>
      </c>
      <c r="I41" s="4">
        <v>0</v>
      </c>
      <c r="J41" s="4">
        <v>0</v>
      </c>
      <c r="K41" s="5">
        <f t="shared" si="0"/>
        <v>0</v>
      </c>
      <c r="L41" s="6">
        <v>0</v>
      </c>
      <c r="O41" s="6"/>
      <c r="Q41" s="6" t="e">
        <f>J41-#REF!</f>
        <v>#REF!</v>
      </c>
    </row>
    <row r="42" spans="1:17" ht="25.5" customHeight="1">
      <c r="A42" s="29">
        <v>21</v>
      </c>
      <c r="B42" s="2" t="s">
        <v>13</v>
      </c>
      <c r="C42" s="29"/>
      <c r="D42" s="29"/>
      <c r="E42" s="29"/>
      <c r="F42" s="29"/>
      <c r="G42" s="8">
        <f t="shared" si="7"/>
        <v>82104</v>
      </c>
      <c r="H42" s="4">
        <v>27368</v>
      </c>
      <c r="I42" s="4">
        <f>H42</f>
        <v>27368</v>
      </c>
      <c r="J42" s="4">
        <f>H42</f>
        <v>27368</v>
      </c>
      <c r="K42" s="5">
        <f t="shared" si="0"/>
        <v>6309.4000000000015</v>
      </c>
      <c r="L42" s="6">
        <v>21058.6</v>
      </c>
      <c r="N42" s="22"/>
      <c r="O42" s="6"/>
      <c r="Q42" s="6" t="e">
        <f>J42-#REF!</f>
        <v>#REF!</v>
      </c>
    </row>
    <row r="43" spans="1:15" ht="76.5" customHeight="1">
      <c r="A43" s="29">
        <v>22</v>
      </c>
      <c r="B43" s="16" t="s">
        <v>23</v>
      </c>
      <c r="C43" s="15" t="s">
        <v>9</v>
      </c>
      <c r="D43" s="15">
        <v>2023</v>
      </c>
      <c r="E43" s="15">
        <v>2025</v>
      </c>
      <c r="F43" s="15" t="s">
        <v>10</v>
      </c>
      <c r="G43" s="17">
        <f t="shared" si="7"/>
        <v>8521</v>
      </c>
      <c r="H43" s="24">
        <f>H44+H45</f>
        <v>8507</v>
      </c>
      <c r="I43" s="17">
        <f>I44+I45</f>
        <v>7</v>
      </c>
      <c r="J43" s="17">
        <f>J44+J45</f>
        <v>7</v>
      </c>
      <c r="K43" s="5">
        <f t="shared" si="0"/>
        <v>-931.63935</v>
      </c>
      <c r="L43" s="6">
        <v>938.63935</v>
      </c>
      <c r="O43" s="6"/>
    </row>
    <row r="44" spans="1:15" ht="22.5" customHeight="1">
      <c r="A44" s="29">
        <v>23</v>
      </c>
      <c r="B44" s="2" t="s">
        <v>12</v>
      </c>
      <c r="C44" s="29"/>
      <c r="D44" s="29"/>
      <c r="E44" s="29"/>
      <c r="F44" s="29"/>
      <c r="G44" s="8">
        <f t="shared" si="7"/>
        <v>0</v>
      </c>
      <c r="H44" s="9">
        <f>H47</f>
        <v>0</v>
      </c>
      <c r="I44" s="4">
        <f>I47</f>
        <v>0</v>
      </c>
      <c r="J44" s="4">
        <f>J47</f>
        <v>0</v>
      </c>
      <c r="K44" s="5">
        <f t="shared" si="0"/>
        <v>0</v>
      </c>
      <c r="L44" s="6">
        <v>0</v>
      </c>
      <c r="O44" s="6"/>
    </row>
    <row r="45" spans="1:16" ht="33" customHeight="1">
      <c r="A45" s="29">
        <v>24</v>
      </c>
      <c r="B45" s="2" t="s">
        <v>13</v>
      </c>
      <c r="C45" s="29"/>
      <c r="D45" s="29"/>
      <c r="E45" s="29"/>
      <c r="F45" s="29"/>
      <c r="G45" s="8">
        <f t="shared" si="7"/>
        <v>8521</v>
      </c>
      <c r="H45" s="9">
        <v>8507</v>
      </c>
      <c r="I45" s="4">
        <v>7</v>
      </c>
      <c r="J45" s="4">
        <v>7</v>
      </c>
      <c r="K45" s="5">
        <f t="shared" si="0"/>
        <v>-931.63935</v>
      </c>
      <c r="L45" s="6">
        <v>938.63935</v>
      </c>
      <c r="N45" s="22"/>
      <c r="O45" s="6">
        <f>-150</f>
        <v>-150</v>
      </c>
      <c r="P45" s="7" t="s">
        <v>35</v>
      </c>
    </row>
    <row r="46" spans="1:15" ht="28.5" customHeight="1" hidden="1">
      <c r="A46" s="29">
        <v>28</v>
      </c>
      <c r="B46" s="2" t="s">
        <v>15</v>
      </c>
      <c r="C46" s="29"/>
      <c r="D46" s="29"/>
      <c r="E46" s="29"/>
      <c r="F46" s="29"/>
      <c r="G46" s="8">
        <f t="shared" si="7"/>
        <v>12000</v>
      </c>
      <c r="H46" s="9">
        <f>H47+H48</f>
        <v>4000</v>
      </c>
      <c r="I46" s="4">
        <f>I47+I48</f>
        <v>4000</v>
      </c>
      <c r="J46" s="4">
        <f>J47+J48</f>
        <v>4000</v>
      </c>
      <c r="K46" s="5">
        <f t="shared" si="0"/>
        <v>0</v>
      </c>
      <c r="L46" s="6">
        <v>4000</v>
      </c>
      <c r="O46" s="6"/>
    </row>
    <row r="47" spans="1:15" ht="18" customHeight="1" hidden="1">
      <c r="A47" s="29">
        <v>29</v>
      </c>
      <c r="B47" s="2" t="s">
        <v>12</v>
      </c>
      <c r="C47" s="29"/>
      <c r="D47" s="29"/>
      <c r="E47" s="29"/>
      <c r="F47" s="29"/>
      <c r="G47" s="8">
        <f t="shared" si="7"/>
        <v>0</v>
      </c>
      <c r="H47" s="9">
        <v>0</v>
      </c>
      <c r="I47" s="4">
        <v>0</v>
      </c>
      <c r="J47" s="4">
        <v>0</v>
      </c>
      <c r="K47" s="5">
        <f t="shared" si="0"/>
        <v>0</v>
      </c>
      <c r="L47" s="6">
        <v>0</v>
      </c>
      <c r="O47" s="6"/>
    </row>
    <row r="48" spans="1:15" ht="17.25" customHeight="1" hidden="1">
      <c r="A48" s="29">
        <v>30</v>
      </c>
      <c r="B48" s="2" t="s">
        <v>13</v>
      </c>
      <c r="C48" s="29"/>
      <c r="D48" s="29"/>
      <c r="E48" s="29"/>
      <c r="F48" s="29"/>
      <c r="G48" s="8">
        <f t="shared" si="7"/>
        <v>12000</v>
      </c>
      <c r="H48" s="9">
        <v>4000</v>
      </c>
      <c r="I48" s="4">
        <v>4000</v>
      </c>
      <c r="J48" s="4">
        <v>4000</v>
      </c>
      <c r="K48" s="5">
        <f t="shared" si="0"/>
        <v>0</v>
      </c>
      <c r="L48" s="6">
        <v>4000</v>
      </c>
      <c r="O48" s="6"/>
    </row>
    <row r="49" spans="1:15" ht="56.25" customHeight="1">
      <c r="A49" s="29">
        <v>25</v>
      </c>
      <c r="B49" s="16" t="s">
        <v>24</v>
      </c>
      <c r="C49" s="15" t="s">
        <v>26</v>
      </c>
      <c r="D49" s="15">
        <v>2023</v>
      </c>
      <c r="E49" s="15">
        <v>2025</v>
      </c>
      <c r="F49" s="15" t="s">
        <v>10</v>
      </c>
      <c r="G49" s="17">
        <f t="shared" si="7"/>
        <v>760.5</v>
      </c>
      <c r="H49" s="24">
        <f aca="true" t="shared" si="8" ref="H49:J51">H52+H55</f>
        <v>760.5</v>
      </c>
      <c r="I49" s="17">
        <f t="shared" si="8"/>
        <v>0</v>
      </c>
      <c r="J49" s="17">
        <f t="shared" si="8"/>
        <v>0</v>
      </c>
      <c r="K49" s="5">
        <f t="shared" si="0"/>
        <v>-224.5</v>
      </c>
      <c r="L49" s="6">
        <v>224.5</v>
      </c>
      <c r="O49" s="6"/>
    </row>
    <row r="50" spans="1:15" ht="18" customHeight="1">
      <c r="A50" s="29">
        <v>26</v>
      </c>
      <c r="B50" s="2" t="s">
        <v>12</v>
      </c>
      <c r="C50" s="29"/>
      <c r="D50" s="29"/>
      <c r="E50" s="29"/>
      <c r="F50" s="29"/>
      <c r="G50" s="8">
        <f t="shared" si="7"/>
        <v>0</v>
      </c>
      <c r="H50" s="9">
        <f t="shared" si="8"/>
        <v>0</v>
      </c>
      <c r="I50" s="4">
        <f t="shared" si="8"/>
        <v>0</v>
      </c>
      <c r="J50" s="4">
        <f t="shared" si="8"/>
        <v>0</v>
      </c>
      <c r="K50" s="5">
        <f t="shared" si="0"/>
        <v>0</v>
      </c>
      <c r="L50" s="6">
        <v>0</v>
      </c>
      <c r="O50" s="6"/>
    </row>
    <row r="51" spans="1:15" ht="17.25" customHeight="1">
      <c r="A51" s="30">
        <v>27</v>
      </c>
      <c r="B51" s="2" t="s">
        <v>13</v>
      </c>
      <c r="C51" s="29"/>
      <c r="D51" s="29"/>
      <c r="E51" s="29"/>
      <c r="F51" s="29"/>
      <c r="G51" s="8">
        <f t="shared" si="7"/>
        <v>760.5</v>
      </c>
      <c r="H51" s="9">
        <f t="shared" si="8"/>
        <v>760.5</v>
      </c>
      <c r="I51" s="4">
        <f t="shared" si="8"/>
        <v>0</v>
      </c>
      <c r="J51" s="4">
        <f t="shared" si="8"/>
        <v>0</v>
      </c>
      <c r="K51" s="5">
        <f t="shared" si="0"/>
        <v>-224.5</v>
      </c>
      <c r="L51" s="6">
        <v>224.5</v>
      </c>
      <c r="O51" s="6"/>
    </row>
    <row r="52" spans="1:15" ht="56.25" customHeight="1">
      <c r="A52" s="30">
        <v>28</v>
      </c>
      <c r="B52" s="2" t="s">
        <v>16</v>
      </c>
      <c r="C52" s="29" t="s">
        <v>26</v>
      </c>
      <c r="D52" s="29">
        <v>2023</v>
      </c>
      <c r="E52" s="29">
        <v>2025</v>
      </c>
      <c r="F52" s="29" t="s">
        <v>10</v>
      </c>
      <c r="G52" s="8">
        <f t="shared" si="7"/>
        <v>220.5</v>
      </c>
      <c r="H52" s="9">
        <f>H53+H54</f>
        <v>220.5</v>
      </c>
      <c r="I52" s="4">
        <v>0</v>
      </c>
      <c r="J52" s="4">
        <v>0</v>
      </c>
      <c r="K52" s="5">
        <f t="shared" si="0"/>
        <v>0</v>
      </c>
      <c r="L52" s="6">
        <v>0</v>
      </c>
      <c r="O52" s="6"/>
    </row>
    <row r="53" spans="1:15" ht="18" customHeight="1">
      <c r="A53" s="30">
        <v>29</v>
      </c>
      <c r="B53" s="2" t="s">
        <v>12</v>
      </c>
      <c r="C53" s="29"/>
      <c r="D53" s="29"/>
      <c r="E53" s="29"/>
      <c r="F53" s="29"/>
      <c r="G53" s="8">
        <f t="shared" si="7"/>
        <v>0</v>
      </c>
      <c r="H53" s="20">
        <v>0</v>
      </c>
      <c r="I53" s="4">
        <v>0</v>
      </c>
      <c r="J53" s="4">
        <v>0</v>
      </c>
      <c r="K53" s="5">
        <f t="shared" si="0"/>
        <v>0</v>
      </c>
      <c r="L53" s="6">
        <v>0</v>
      </c>
      <c r="O53" s="6"/>
    </row>
    <row r="54" spans="1:15" ht="17.25" customHeight="1">
      <c r="A54" s="30">
        <v>30</v>
      </c>
      <c r="B54" s="2" t="s">
        <v>13</v>
      </c>
      <c r="C54" s="29"/>
      <c r="D54" s="29"/>
      <c r="E54" s="29"/>
      <c r="F54" s="29"/>
      <c r="G54" s="8">
        <f t="shared" si="7"/>
        <v>220.5</v>
      </c>
      <c r="H54" s="20">
        <v>220.5</v>
      </c>
      <c r="I54" s="4">
        <v>0</v>
      </c>
      <c r="J54" s="4">
        <v>0</v>
      </c>
      <c r="K54" s="5">
        <f t="shared" si="0"/>
        <v>0</v>
      </c>
      <c r="L54" s="6">
        <v>0</v>
      </c>
      <c r="O54" s="6"/>
    </row>
    <row r="55" spans="1:15" ht="81.75" customHeight="1">
      <c r="A55" s="30">
        <v>31</v>
      </c>
      <c r="B55" s="2" t="s">
        <v>25</v>
      </c>
      <c r="C55" s="29" t="s">
        <v>26</v>
      </c>
      <c r="D55" s="29">
        <v>2023</v>
      </c>
      <c r="E55" s="29">
        <v>2025</v>
      </c>
      <c r="F55" s="29" t="s">
        <v>10</v>
      </c>
      <c r="G55" s="8">
        <f t="shared" si="7"/>
        <v>540</v>
      </c>
      <c r="H55" s="20">
        <f>H56+H57</f>
        <v>540</v>
      </c>
      <c r="I55" s="4">
        <f>I56+I57</f>
        <v>0</v>
      </c>
      <c r="J55" s="4">
        <f>J56+J57</f>
        <v>0</v>
      </c>
      <c r="K55" s="5">
        <f t="shared" si="0"/>
        <v>-224.5</v>
      </c>
      <c r="L55" s="6">
        <v>224.5</v>
      </c>
      <c r="O55" s="6"/>
    </row>
    <row r="56" spans="1:15" ht="18" customHeight="1">
      <c r="A56" s="30">
        <v>32</v>
      </c>
      <c r="B56" s="2" t="s">
        <v>12</v>
      </c>
      <c r="C56" s="29"/>
      <c r="D56" s="29"/>
      <c r="E56" s="29"/>
      <c r="F56" s="29"/>
      <c r="G56" s="8">
        <f t="shared" si="7"/>
        <v>0</v>
      </c>
      <c r="H56" s="20">
        <v>0</v>
      </c>
      <c r="I56" s="4">
        <v>0</v>
      </c>
      <c r="J56" s="4">
        <v>0</v>
      </c>
      <c r="K56" s="5">
        <f t="shared" si="0"/>
        <v>0</v>
      </c>
      <c r="L56" s="6">
        <v>0</v>
      </c>
      <c r="O56" s="6"/>
    </row>
    <row r="57" spans="1:15" ht="17.25" customHeight="1">
      <c r="A57" s="30">
        <v>33</v>
      </c>
      <c r="B57" s="2" t="s">
        <v>13</v>
      </c>
      <c r="C57" s="29"/>
      <c r="D57" s="29"/>
      <c r="E57" s="29"/>
      <c r="F57" s="29"/>
      <c r="G57" s="8">
        <f t="shared" si="7"/>
        <v>540</v>
      </c>
      <c r="H57" s="20">
        <v>540</v>
      </c>
      <c r="I57" s="4">
        <v>0</v>
      </c>
      <c r="J57" s="4">
        <v>0</v>
      </c>
      <c r="K57" s="5">
        <f t="shared" si="0"/>
        <v>-224.5</v>
      </c>
      <c r="L57" s="6">
        <v>224.5</v>
      </c>
      <c r="O57" s="6"/>
    </row>
    <row r="58" spans="1:10" ht="12.75" hidden="1">
      <c r="A58" s="29">
        <v>52</v>
      </c>
      <c r="G58" s="7" t="s">
        <v>34</v>
      </c>
      <c r="H58" s="6">
        <f>9817.64094+229.2823+736.40966+752.22684+2.83231+2.33501+42.468+7.419+248.0016+276.00988+8.98587+85.26823+423.41247+1.335+96.12838+14.12929</f>
        <v>12743.884779999998</v>
      </c>
      <c r="I58" s="6">
        <f>51649.4533-H58</f>
        <v>38905.56852</v>
      </c>
      <c r="J58" s="6">
        <f>I58-I34</f>
        <v>-3381.4314799999993</v>
      </c>
    </row>
    <row r="59" ht="12.75" hidden="1">
      <c r="A59" s="29">
        <v>53</v>
      </c>
    </row>
    <row r="60" ht="12.75" hidden="1">
      <c r="A60" s="29">
        <v>54</v>
      </c>
    </row>
    <row r="63" spans="1:10" ht="12.75">
      <c r="A63" s="37" t="s">
        <v>46</v>
      </c>
      <c r="B63" s="37"/>
      <c r="C63" s="37"/>
      <c r="D63" s="37"/>
      <c r="E63" s="37"/>
      <c r="F63" s="37"/>
      <c r="G63" s="37"/>
      <c r="H63" s="37"/>
      <c r="I63" s="37"/>
      <c r="J63" s="37"/>
    </row>
    <row r="67" ht="12.75">
      <c r="I67" s="6"/>
    </row>
  </sheetData>
  <sheetProtection/>
  <mergeCells count="15">
    <mergeCell ref="A63:J63"/>
    <mergeCell ref="A7:J7"/>
    <mergeCell ref="A9:A10"/>
    <mergeCell ref="B9:B10"/>
    <mergeCell ref="C9:C10"/>
    <mergeCell ref="D9:E9"/>
    <mergeCell ref="F9:F10"/>
    <mergeCell ref="G9:G10"/>
    <mergeCell ref="H9:J9"/>
    <mergeCell ref="H1:J1"/>
    <mergeCell ref="H2:J2"/>
    <mergeCell ref="A3:J3"/>
    <mergeCell ref="A4:J4"/>
    <mergeCell ref="A5:J5"/>
    <mergeCell ref="B6:J6"/>
  </mergeCells>
  <printOptions/>
  <pageMargins left="0.5511811023622047" right="0.5511811023622047" top="0.984251968503937" bottom="0.5905511811023623" header="0.5118110236220472" footer="0.5118110236220472"/>
  <pageSetup fitToHeight="6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культуры администрации г. Орла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2022-12-29T13:07:19Z</cp:lastPrinted>
  <dcterms:created xsi:type="dcterms:W3CDTF">2018-07-12T08:12:48Z</dcterms:created>
  <dcterms:modified xsi:type="dcterms:W3CDTF">2023-01-16T14:58:45Z</dcterms:modified>
  <cp:category/>
  <cp:version/>
  <cp:contentType/>
  <cp:contentStatus/>
</cp:coreProperties>
</file>