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20" sheetId="1" r:id="rId1"/>
  </sheets>
  <definedNames>
    <definedName name="_xlnm._FilterDatabase" localSheetId="0" hidden="1">'Дор фонд Пр 20'!$A$5:$B$36</definedName>
    <definedName name="_xlnm.Print_Area" localSheetId="0">'Дор фонд Пр 20'!$A$1:$D$42</definedName>
  </definedNames>
  <calcPr calcId="124519"/>
</workbook>
</file>

<file path=xl/calcChain.xml><?xml version="1.0" encoding="utf-8"?>
<calcChain xmlns="http://schemas.openxmlformats.org/spreadsheetml/2006/main">
  <c r="F12" i="1"/>
  <c r="C23"/>
  <c r="B23"/>
  <c r="C24"/>
  <c r="B24"/>
  <c r="B20"/>
  <c r="B21"/>
  <c r="C9" l="1"/>
  <c r="C8"/>
  <c r="C20"/>
  <c r="C21"/>
  <c r="D38"/>
  <c r="D36"/>
  <c r="D35"/>
  <c r="D33"/>
  <c r="D32"/>
  <c r="D30"/>
  <c r="D27"/>
  <c r="D24"/>
  <c r="D18"/>
  <c r="D17"/>
  <c r="D11"/>
  <c r="D40"/>
  <c r="B8"/>
  <c r="D8" s="1"/>
  <c r="C15" l="1"/>
  <c r="D21"/>
  <c r="D29"/>
  <c r="D26"/>
  <c r="C39"/>
  <c r="B39"/>
  <c r="C34"/>
  <c r="C22"/>
  <c r="C25"/>
  <c r="C28"/>
  <c r="C31"/>
  <c r="B31"/>
  <c r="B28"/>
  <c r="B37"/>
  <c r="C37"/>
  <c r="D37" s="1"/>
  <c r="B15"/>
  <c r="B13" s="1"/>
  <c r="C14"/>
  <c r="C16"/>
  <c r="D23" l="1"/>
  <c r="B19"/>
  <c r="D31"/>
  <c r="D39"/>
  <c r="D28"/>
  <c r="D15"/>
  <c r="B25"/>
  <c r="D25" s="1"/>
  <c r="C19"/>
  <c r="C13"/>
  <c r="B22"/>
  <c r="D22" s="1"/>
  <c r="B34"/>
  <c r="D34" s="1"/>
  <c r="B16"/>
  <c r="D16" s="1"/>
  <c r="D20" l="1"/>
  <c r="B14"/>
  <c r="B9" s="1"/>
  <c r="D19"/>
  <c r="D14" l="1"/>
  <c r="B12"/>
  <c r="D9"/>
  <c r="D13"/>
  <c r="I13" l="1"/>
  <c r="E12"/>
  <c r="D12"/>
</calcChain>
</file>

<file path=xl/sharedStrings.xml><?xml version="1.0" encoding="utf-8"?>
<sst xmlns="http://schemas.openxmlformats.org/spreadsheetml/2006/main" count="45" uniqueCount="29">
  <si>
    <t xml:space="preserve">                                                                                                   Приложение 20</t>
  </si>
  <si>
    <t xml:space="preserve"> №___________________________  от__________________________</t>
  </si>
  <si>
    <t>Прогнозируемое поступление доходов и распределение бюджетных ассигнований Дорожного фонда города Орла на 2020 год</t>
  </si>
  <si>
    <t>тыс.рублей</t>
  </si>
  <si>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</si>
  <si>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</si>
  <si>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</si>
  <si>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</si>
  <si>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</si>
  <si>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</si>
  <si>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</si>
  <si>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</si>
  <si>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</si>
  <si>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</si>
  <si>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</si>
  <si>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</si>
  <si>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</si>
  <si>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</si>
  <si>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</si>
  <si>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</si>
  <si>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>Закон Орловской области от 26 января 2007 года №655-ОЗ "О наказах избирателей депутатам Орловского областного Совета народных депутатов"</t>
  </si>
  <si>
    <t xml:space="preserve">Заместитель главы администрации - начальник финансово- экономического управления администрации города Орла                                                                            </t>
  </si>
  <si>
    <t>И.Н.Краличев</t>
  </si>
  <si>
    <t>Утверждено на 2020 год</t>
  </si>
  <si>
    <t xml:space="preserve">                                                                                               к постановлению администрации города Орла</t>
  </si>
  <si>
    <t xml:space="preserve">разница на наказы </t>
  </si>
  <si>
    <t>Муниципальная программа "Комплексное развитие улично-дорожной сети города Орла на 2020-2022 годы", Ведомственная целевая программа "Муниципальная адресная инвестиционная программа"</t>
  </si>
  <si>
    <t>Отчет за 1 полугодие</t>
  </si>
  <si>
    <t>% исп-я к утвержденному бюджету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</si>
</sst>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0">
    <font>
      <sz val="1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b/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2" fillId="0" borderId="0"/>
    <xf numFmtId="0" fontId="11" fillId="0" borderId="0"/>
    <xf numFmtId="164" fontId="14" fillId="0" borderId="2">
      <alignment horizontal="right" vertical="center"/>
    </xf>
    <xf numFmtId="165" fontId="15" fillId="0" borderId="3">
      <alignment horizontal="right" vertical="center" shrinkToFit="1"/>
    </xf>
    <xf numFmtId="49" fontId="16" fillId="0" borderId="2">
      <alignment horizontal="center" vertical="center" wrapText="1"/>
    </xf>
    <xf numFmtId="49" fontId="14" fillId="0" borderId="2">
      <alignment horizontal="left" vertical="center" wrapText="1"/>
    </xf>
    <xf numFmtId="0" fontId="16" fillId="0" borderId="0">
      <alignment wrapText="1"/>
    </xf>
    <xf numFmtId="4" fontId="14" fillId="0" borderId="2">
      <alignment horizontal="right" vertical="center" shrinkToFit="1"/>
    </xf>
    <xf numFmtId="4" fontId="19" fillId="0" borderId="5">
      <alignment horizontal="right" vertical="center"/>
    </xf>
  </cellStyleXfs>
  <cellXfs count="48">
    <xf numFmtId="0" fontId="0" fillId="0" borderId="0" xfId="0"/>
    <xf numFmtId="0" fontId="3" fillId="0" borderId="0" xfId="2" applyFont="1" applyFill="1"/>
    <xf numFmtId="0" fontId="6" fillId="0" borderId="1" xfId="3" applyFont="1" applyFill="1" applyBorder="1" applyAlignment="1" applyProtection="1">
      <alignment horizontal="center" vertical="center" wrapText="1"/>
      <protection locked="0"/>
    </xf>
    <xf numFmtId="164" fontId="7" fillId="0" borderId="1" xfId="0" applyNumberFormat="1" applyFont="1" applyFill="1" applyBorder="1" applyAlignment="1">
      <alignment vertical="top" wrapText="1"/>
    </xf>
    <xf numFmtId="164" fontId="7" fillId="0" borderId="1" xfId="2" applyNumberFormat="1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164" fontId="8" fillId="0" borderId="1" xfId="2" applyNumberFormat="1" applyFont="1" applyFill="1" applyBorder="1" applyAlignment="1" applyProtection="1">
      <alignment vertical="center" wrapText="1"/>
    </xf>
    <xf numFmtId="0" fontId="7" fillId="0" borderId="0" xfId="2" applyFont="1" applyFill="1"/>
    <xf numFmtId="0" fontId="9" fillId="0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 applyProtection="1">
      <alignment vertical="center" wrapText="1"/>
      <protection locked="0"/>
    </xf>
    <xf numFmtId="0" fontId="6" fillId="0" borderId="0" xfId="2" applyFont="1" applyFill="1"/>
    <xf numFmtId="49" fontId="6" fillId="0" borderId="1" xfId="4" applyNumberFormat="1" applyFont="1" applyFill="1" applyBorder="1" applyAlignment="1" applyProtection="1">
      <alignment horizontal="justify" vertical="top" wrapText="1"/>
    </xf>
    <xf numFmtId="164" fontId="7" fillId="0" borderId="1" xfId="0" applyNumberFormat="1" applyFont="1" applyFill="1" applyBorder="1" applyAlignment="1">
      <alignment vertical="center"/>
    </xf>
    <xf numFmtId="2" fontId="6" fillId="0" borderId="1" xfId="4" applyNumberFormat="1" applyFont="1" applyFill="1" applyBorder="1" applyAlignment="1" applyProtection="1">
      <alignment horizontal="justify" vertical="top" wrapText="1"/>
    </xf>
    <xf numFmtId="0" fontId="12" fillId="0" borderId="0" xfId="2" applyFont="1" applyFill="1"/>
    <xf numFmtId="0" fontId="6" fillId="0" borderId="1" xfId="2" applyFont="1" applyFill="1" applyBorder="1" applyAlignment="1">
      <alignment vertical="top" wrapText="1"/>
    </xf>
    <xf numFmtId="0" fontId="6" fillId="0" borderId="0" xfId="0" applyFont="1" applyFill="1" applyBorder="1" applyAlignment="1" applyProtection="1">
      <alignment horizontal="left" vertical="top" wrapText="1" indent="2"/>
      <protection locked="0"/>
    </xf>
    <xf numFmtId="164" fontId="7" fillId="0" borderId="0" xfId="0" applyNumberFormat="1" applyFont="1" applyFill="1" applyBorder="1" applyAlignment="1">
      <alignment vertical="center" shrinkToFit="1"/>
    </xf>
    <xf numFmtId="164" fontId="13" fillId="0" borderId="0" xfId="2" applyNumberFormat="1" applyFont="1" applyFill="1"/>
    <xf numFmtId="0" fontId="13" fillId="0" borderId="0" xfId="2" applyFont="1" applyFill="1"/>
    <xf numFmtId="49" fontId="6" fillId="0" borderId="1" xfId="4" applyNumberFormat="1" applyFont="1" applyFill="1" applyBorder="1" applyAlignment="1" applyProtection="1">
      <alignment horizontal="left" vertical="top" wrapText="1" indent="1"/>
    </xf>
    <xf numFmtId="0" fontId="9" fillId="0" borderId="1" xfId="0" applyFont="1" applyFill="1" applyBorder="1" applyAlignment="1" applyProtection="1">
      <alignment horizontal="left" vertical="top" wrapText="1" indent="3"/>
      <protection locked="0"/>
    </xf>
    <xf numFmtId="4" fontId="6" fillId="0" borderId="1" xfId="4" applyNumberFormat="1" applyFont="1" applyFill="1" applyBorder="1" applyAlignment="1" applyProtection="1">
      <alignment horizontal="left" vertical="top" wrapText="1" indent="1"/>
    </xf>
    <xf numFmtId="0" fontId="6" fillId="0" borderId="1" xfId="2" applyFont="1" applyFill="1" applyBorder="1"/>
    <xf numFmtId="164" fontId="7" fillId="0" borderId="0" xfId="0" applyNumberFormat="1" applyFont="1" applyFill="1" applyBorder="1" applyAlignment="1">
      <alignment vertical="center"/>
    </xf>
    <xf numFmtId="0" fontId="6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 applyProtection="1">
      <alignment horizontal="left" vertical="top" wrapText="1" indent="2"/>
      <protection locked="0"/>
    </xf>
    <xf numFmtId="0" fontId="17" fillId="0" borderId="0" xfId="2" applyFont="1" applyFill="1"/>
    <xf numFmtId="0" fontId="10" fillId="0" borderId="0" xfId="2" applyFont="1" applyFill="1"/>
    <xf numFmtId="0" fontId="18" fillId="0" borderId="0" xfId="2" applyFont="1" applyFill="1"/>
    <xf numFmtId="164" fontId="3" fillId="0" borderId="0" xfId="2" applyNumberFormat="1" applyFont="1" applyFill="1"/>
    <xf numFmtId="164" fontId="7" fillId="0" borderId="0" xfId="2" applyNumberFormat="1" applyFont="1" applyFill="1"/>
    <xf numFmtId="164" fontId="18" fillId="0" borderId="0" xfId="2" applyNumberFormat="1" applyFont="1" applyFill="1"/>
    <xf numFmtId="164" fontId="8" fillId="0" borderId="1" xfId="2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 shrinkToFit="1"/>
    </xf>
    <xf numFmtId="164" fontId="10" fillId="0" borderId="1" xfId="0" applyNumberFormat="1" applyFont="1" applyFill="1" applyBorder="1" applyAlignment="1">
      <alignment vertical="center" shrinkToFit="1"/>
    </xf>
    <xf numFmtId="0" fontId="4" fillId="0" borderId="0" xfId="2" applyFont="1" applyFill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right"/>
    </xf>
    <xf numFmtId="49" fontId="6" fillId="0" borderId="0" xfId="0" applyNumberFormat="1" applyFont="1" applyFill="1" applyAlignment="1">
      <alignment wrapText="1"/>
    </xf>
    <xf numFmtId="164" fontId="6" fillId="0" borderId="0" xfId="0" applyNumberFormat="1" applyFont="1" applyFill="1" applyAlignment="1">
      <alignment horizontal="right" shrinkToFit="1"/>
    </xf>
    <xf numFmtId="0" fontId="6" fillId="0" borderId="0" xfId="0" applyFont="1" applyFill="1" applyAlignment="1">
      <alignment wrapText="1"/>
    </xf>
    <xf numFmtId="0" fontId="6" fillId="0" borderId="0" xfId="2" applyFont="1" applyFill="1" applyAlignment="1"/>
    <xf numFmtId="3" fontId="6" fillId="0" borderId="0" xfId="0" applyNumberFormat="1" applyFont="1" applyFill="1"/>
    <xf numFmtId="0" fontId="6" fillId="0" borderId="0" xfId="0" applyFont="1" applyFill="1" applyAlignment="1">
      <alignment horizontal="right"/>
    </xf>
    <xf numFmtId="0" fontId="6" fillId="0" borderId="0" xfId="1" applyFont="1" applyFill="1" applyAlignment="1">
      <alignment vertical="top"/>
    </xf>
    <xf numFmtId="0" fontId="6" fillId="0" borderId="0" xfId="0" applyFont="1" applyFill="1" applyAlignment="1">
      <alignment vertical="top"/>
    </xf>
    <xf numFmtId="164" fontId="10" fillId="0" borderId="1" xfId="2" applyNumberFormat="1" applyFont="1" applyFill="1" applyBorder="1" applyAlignment="1" applyProtection="1">
      <alignment vertical="center" wrapText="1"/>
    </xf>
  </cellXfs>
  <cellStyles count="12">
    <cellStyle name="st36" xfId="5"/>
    <cellStyle name="st38" xfId="6"/>
    <cellStyle name="xl25" xfId="7"/>
    <cellStyle name="xl28" xfId="8"/>
    <cellStyle name="xl30" xfId="9"/>
    <cellStyle name="xl42" xfId="11"/>
    <cellStyle name="xl45" xfId="10"/>
    <cellStyle name="Обычный" xfId="0" builtinId="0"/>
    <cellStyle name="Обычный 2" xfId="2"/>
    <cellStyle name="Обычный 2 10" xfId="3"/>
    <cellStyle name="Обычный_Доходы по новой классификации" xfId="4"/>
    <cellStyle name="Обычный_Приложения №№13,14,15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8"/>
  <sheetViews>
    <sheetView tabSelected="1" view="pageBreakPreview" topLeftCell="A25" zoomScaleSheetLayoutView="100" workbookViewId="0">
      <selection activeCell="A28" sqref="A28"/>
    </sheetView>
  </sheetViews>
  <sheetFormatPr defaultRowHeight="15.75"/>
  <cols>
    <col min="1" max="1" width="86.140625" style="1" customWidth="1"/>
    <col min="2" max="2" width="16" style="19" customWidth="1"/>
    <col min="3" max="3" width="12" style="1" customWidth="1"/>
    <col min="4" max="4" width="11.85546875" style="1" customWidth="1"/>
    <col min="5" max="5" width="12.7109375" style="1" customWidth="1"/>
    <col min="6" max="6" width="12" style="1" customWidth="1"/>
    <col min="7" max="8" width="9.140625" style="1"/>
    <col min="9" max="9" width="10.140625" style="1" bestFit="1" customWidth="1"/>
    <col min="10" max="16384" width="9.140625" style="1"/>
  </cols>
  <sheetData>
    <row r="1" spans="1:10" s="45" customFormat="1" ht="21" customHeight="1">
      <c r="A1" s="43"/>
      <c r="B1" s="44"/>
      <c r="C1" s="43"/>
      <c r="D1" s="44" t="s">
        <v>0</v>
      </c>
    </row>
    <row r="2" spans="1:10" s="45" customFormat="1" ht="21" customHeight="1">
      <c r="A2" s="43"/>
      <c r="B2" s="44"/>
      <c r="C2" s="43"/>
      <c r="D2" s="44" t="s">
        <v>24</v>
      </c>
    </row>
    <row r="3" spans="1:10" s="46" customFormat="1" ht="25.5" customHeight="1">
      <c r="B3" s="44"/>
      <c r="D3" s="44" t="s">
        <v>1</v>
      </c>
    </row>
    <row r="4" spans="1:10">
      <c r="B4" s="1"/>
    </row>
    <row r="5" spans="1:10" ht="46.5" customHeight="1">
      <c r="A5" s="37" t="s">
        <v>2</v>
      </c>
      <c r="B5" s="37"/>
      <c r="C5" s="37"/>
      <c r="D5" s="37"/>
    </row>
    <row r="6" spans="1:10" ht="22.5" customHeight="1">
      <c r="A6" s="38" t="s">
        <v>3</v>
      </c>
      <c r="B6" s="38"/>
      <c r="C6" s="38"/>
      <c r="D6" s="38"/>
    </row>
    <row r="7" spans="1:10" ht="67.5" customHeight="1">
      <c r="A7" s="2" t="s">
        <v>4</v>
      </c>
      <c r="B7" s="2" t="s">
        <v>23</v>
      </c>
      <c r="C7" s="2" t="s">
        <v>27</v>
      </c>
      <c r="D7" s="2" t="s">
        <v>28</v>
      </c>
    </row>
    <row r="8" spans="1:10" ht="21.75" customHeight="1">
      <c r="A8" s="3" t="s">
        <v>5</v>
      </c>
      <c r="B8" s="4">
        <f>46883.2</f>
        <v>46883.199999999997</v>
      </c>
      <c r="C8" s="4">
        <f>46883.2</f>
        <v>46883.199999999997</v>
      </c>
      <c r="D8" s="4">
        <f>C8/B8*100</f>
        <v>100</v>
      </c>
    </row>
    <row r="9" spans="1:10" s="7" customFormat="1" ht="21" customHeight="1">
      <c r="A9" s="5" t="s">
        <v>6</v>
      </c>
      <c r="B9" s="6">
        <f>B13-B8</f>
        <v>1610241.2139999999</v>
      </c>
      <c r="C9" s="6">
        <f>C11+C12</f>
        <v>551517.6</v>
      </c>
      <c r="D9" s="6">
        <f>C9/B9*100</f>
        <v>34.250620044060057</v>
      </c>
    </row>
    <row r="10" spans="1:10" s="10" customFormat="1" ht="16.5">
      <c r="A10" s="8" t="s">
        <v>7</v>
      </c>
      <c r="B10" s="9"/>
      <c r="C10" s="23"/>
      <c r="D10" s="23"/>
    </row>
    <row r="11" spans="1:10" ht="16.5">
      <c r="A11" s="11" t="s">
        <v>8</v>
      </c>
      <c r="B11" s="12">
        <v>13068</v>
      </c>
      <c r="C11" s="12">
        <v>5289.7</v>
      </c>
      <c r="D11" s="4">
        <f t="shared" ref="D11:D40" si="0">C11/B11*100</f>
        <v>40.478267523722067</v>
      </c>
    </row>
    <row r="12" spans="1:10" ht="16.5">
      <c r="A12" s="13" t="s">
        <v>9</v>
      </c>
      <c r="B12" s="12">
        <f>B14-B8</f>
        <v>1555656.9957999999</v>
      </c>
      <c r="C12" s="12">
        <v>546227.9</v>
      </c>
      <c r="D12" s="4">
        <f t="shared" si="0"/>
        <v>35.112360981547944</v>
      </c>
      <c r="E12" s="30">
        <f>B8+B12-B14</f>
        <v>0</v>
      </c>
      <c r="F12" s="30">
        <f>C8+C12-C14</f>
        <v>98047.792999999947</v>
      </c>
    </row>
    <row r="13" spans="1:10" s="7" customFormat="1" ht="16.5">
      <c r="A13" s="5" t="s">
        <v>10</v>
      </c>
      <c r="B13" s="33">
        <f>B14+B15</f>
        <v>1657124.4139999999</v>
      </c>
      <c r="C13" s="33">
        <f>C14+C15</f>
        <v>503206.88970000006</v>
      </c>
      <c r="D13" s="6">
        <f t="shared" si="0"/>
        <v>30.36627096002703</v>
      </c>
      <c r="I13" s="31">
        <f>B12-1527715</f>
        <v>27941.995799999917</v>
      </c>
      <c r="J13" s="7" t="s">
        <v>25</v>
      </c>
    </row>
    <row r="14" spans="1:10" s="28" customFormat="1" ht="16.5">
      <c r="A14" s="26" t="s">
        <v>11</v>
      </c>
      <c r="B14" s="34">
        <f>B17+B20+B35+B40</f>
        <v>1602540.1957999999</v>
      </c>
      <c r="C14" s="34">
        <f>C17+C20+C35+C40</f>
        <v>495063.30700000003</v>
      </c>
      <c r="D14" s="47">
        <f t="shared" si="0"/>
        <v>30.892411204254426</v>
      </c>
    </row>
    <row r="15" spans="1:10" s="29" customFormat="1" ht="16.5">
      <c r="A15" s="26" t="s">
        <v>12</v>
      </c>
      <c r="B15" s="34">
        <f>B18+B21+B36+B38</f>
        <v>54584.218199999996</v>
      </c>
      <c r="C15" s="34">
        <f>C18+C21+C36+C38</f>
        <v>8143.5827000000008</v>
      </c>
      <c r="D15" s="47">
        <f t="shared" si="0"/>
        <v>14.919298963230368</v>
      </c>
      <c r="F15" s="32"/>
    </row>
    <row r="16" spans="1:10" s="14" customFormat="1" ht="31.5">
      <c r="A16" s="11" t="s">
        <v>13</v>
      </c>
      <c r="B16" s="12">
        <f>B17+B18</f>
        <v>350042.41339999996</v>
      </c>
      <c r="C16" s="12">
        <f>C17+C18</f>
        <v>266.88</v>
      </c>
      <c r="D16" s="4">
        <f t="shared" si="0"/>
        <v>7.6242189455776405E-2</v>
      </c>
    </row>
    <row r="17" spans="1:4" s="29" customFormat="1" ht="16.5">
      <c r="A17" s="26" t="s">
        <v>11</v>
      </c>
      <c r="B17" s="34">
        <v>332023.17579999997</v>
      </c>
      <c r="C17" s="34">
        <v>140</v>
      </c>
      <c r="D17" s="47">
        <f t="shared" si="0"/>
        <v>4.2165731251342368E-2</v>
      </c>
    </row>
    <row r="18" spans="1:4" s="29" customFormat="1" ht="16.5">
      <c r="A18" s="26" t="s">
        <v>12</v>
      </c>
      <c r="B18" s="34">
        <v>18019.2376</v>
      </c>
      <c r="C18" s="34">
        <v>126.88</v>
      </c>
      <c r="D18" s="47">
        <f t="shared" si="0"/>
        <v>0.70413633926443153</v>
      </c>
    </row>
    <row r="19" spans="1:4" ht="54.75" customHeight="1">
      <c r="A19" s="11" t="s">
        <v>26</v>
      </c>
      <c r="B19" s="12">
        <f>B20+B21</f>
        <v>1154992.0769999998</v>
      </c>
      <c r="C19" s="12">
        <f>C20+C21</f>
        <v>491948.67339999997</v>
      </c>
      <c r="D19" s="4">
        <f t="shared" si="0"/>
        <v>42.593250914568834</v>
      </c>
    </row>
    <row r="20" spans="1:4" s="27" customFormat="1" ht="16.5" customHeight="1">
      <c r="A20" s="26" t="s">
        <v>11</v>
      </c>
      <c r="B20" s="34">
        <f>B23+B26+B29+B32</f>
        <v>1125080.5437999999</v>
      </c>
      <c r="C20" s="34">
        <f>C23+C26+C29+C32</f>
        <v>484594.29519999999</v>
      </c>
      <c r="D20" s="47">
        <f t="shared" si="0"/>
        <v>43.071964746920735</v>
      </c>
    </row>
    <row r="21" spans="1:4" s="27" customFormat="1" ht="16.5">
      <c r="A21" s="26" t="s">
        <v>12</v>
      </c>
      <c r="B21" s="34">
        <f>B24+B27+B30+B33</f>
        <v>29911.533199999998</v>
      </c>
      <c r="C21" s="34">
        <f>C24+C27+C30+C33</f>
        <v>7354.378200000001</v>
      </c>
      <c r="D21" s="47">
        <f t="shared" si="0"/>
        <v>24.587098731535441</v>
      </c>
    </row>
    <row r="22" spans="1:4" ht="20.25" customHeight="1">
      <c r="A22" s="20" t="s">
        <v>15</v>
      </c>
      <c r="B22" s="12">
        <f>B23+B24</f>
        <v>290339.40009999997</v>
      </c>
      <c r="C22" s="12">
        <f>C23+C24</f>
        <v>205472.58439999999</v>
      </c>
      <c r="D22" s="4">
        <f t="shared" si="0"/>
        <v>70.769790227998755</v>
      </c>
    </row>
    <row r="23" spans="1:4" ht="16.5">
      <c r="A23" s="21" t="s">
        <v>11</v>
      </c>
      <c r="B23" s="34">
        <f>62307.8753+160000+58803.1</f>
        <v>281110.97529999999</v>
      </c>
      <c r="C23" s="34">
        <f>2307.8+159827.5+40802.7</f>
        <v>202938</v>
      </c>
      <c r="D23" s="47">
        <f t="shared" si="0"/>
        <v>72.191418276510106</v>
      </c>
    </row>
    <row r="24" spans="1:4" ht="16.5">
      <c r="A24" s="21" t="s">
        <v>12</v>
      </c>
      <c r="B24" s="34">
        <f>1612.2248+1616.2+6000</f>
        <v>9228.4248000000007</v>
      </c>
      <c r="C24" s="34">
        <f>508.0844+412.1+1614.4</f>
        <v>2534.5844000000002</v>
      </c>
      <c r="D24" s="47">
        <f t="shared" si="0"/>
        <v>27.464973220565227</v>
      </c>
    </row>
    <row r="25" spans="1:4" ht="16.5">
      <c r="A25" s="20" t="s">
        <v>16</v>
      </c>
      <c r="B25" s="12">
        <f>B26+B27</f>
        <v>418456.52720000001</v>
      </c>
      <c r="C25" s="12">
        <f>C26+C27</f>
        <v>164247.15270000001</v>
      </c>
      <c r="D25" s="4">
        <f t="shared" si="0"/>
        <v>39.250708741244843</v>
      </c>
    </row>
    <row r="26" spans="1:4" ht="16.5">
      <c r="A26" s="21" t="s">
        <v>11</v>
      </c>
      <c r="B26" s="34">
        <v>409855.97230000002</v>
      </c>
      <c r="C26" s="34">
        <v>162383.45269999999</v>
      </c>
      <c r="D26" s="47">
        <f t="shared" si="0"/>
        <v>39.619638037417957</v>
      </c>
    </row>
    <row r="27" spans="1:4" ht="16.5">
      <c r="A27" s="21" t="s">
        <v>12</v>
      </c>
      <c r="B27" s="34">
        <v>8600.5548999999992</v>
      </c>
      <c r="C27" s="34">
        <v>1863.7</v>
      </c>
      <c r="D27" s="47">
        <f t="shared" si="0"/>
        <v>21.669532043798711</v>
      </c>
    </row>
    <row r="28" spans="1:4" ht="69" customHeight="1">
      <c r="A28" s="22" t="s">
        <v>17</v>
      </c>
      <c r="B28" s="12">
        <f>B29+B30</f>
        <v>411919.14660000004</v>
      </c>
      <c r="C28" s="12">
        <f>C29+C30</f>
        <v>115951.6249</v>
      </c>
      <c r="D28" s="4">
        <f t="shared" si="0"/>
        <v>28.149122432659457</v>
      </c>
    </row>
    <row r="29" spans="1:4" ht="16.5">
      <c r="A29" s="21" t="s">
        <v>11</v>
      </c>
      <c r="B29" s="34">
        <v>407106.94660000002</v>
      </c>
      <c r="C29" s="34">
        <v>114792.1249</v>
      </c>
      <c r="D29" s="47">
        <f t="shared" si="0"/>
        <v>28.197044009860186</v>
      </c>
    </row>
    <row r="30" spans="1:4" ht="16.5">
      <c r="A30" s="21" t="s">
        <v>12</v>
      </c>
      <c r="B30" s="34">
        <v>4812.2</v>
      </c>
      <c r="C30" s="34">
        <v>1159.5</v>
      </c>
      <c r="D30" s="47">
        <f t="shared" si="0"/>
        <v>24.095008520011639</v>
      </c>
    </row>
    <row r="31" spans="1:4" ht="31.5">
      <c r="A31" s="22" t="s">
        <v>18</v>
      </c>
      <c r="B31" s="12">
        <f>B32+B33</f>
        <v>34277.003100000002</v>
      </c>
      <c r="C31" s="12">
        <f>C32+C33</f>
        <v>6277.3114000000005</v>
      </c>
      <c r="D31" s="4">
        <f t="shared" si="0"/>
        <v>18.313477936465222</v>
      </c>
    </row>
    <row r="32" spans="1:4" ht="16.5">
      <c r="A32" s="21" t="s">
        <v>11</v>
      </c>
      <c r="B32" s="34">
        <v>27006.649600000001</v>
      </c>
      <c r="C32" s="34">
        <v>4480.7175999999999</v>
      </c>
      <c r="D32" s="47">
        <f t="shared" si="0"/>
        <v>16.591164273853504</v>
      </c>
    </row>
    <row r="33" spans="1:4" ht="16.5">
      <c r="A33" s="21" t="s">
        <v>12</v>
      </c>
      <c r="B33" s="34">
        <v>7270.3534999999993</v>
      </c>
      <c r="C33" s="34">
        <v>1796.5938000000001</v>
      </c>
      <c r="D33" s="47">
        <f t="shared" si="0"/>
        <v>24.711230341138162</v>
      </c>
    </row>
    <row r="34" spans="1:4" ht="33.75" customHeight="1">
      <c r="A34" s="15" t="s">
        <v>14</v>
      </c>
      <c r="B34" s="12">
        <f>B35+B36</f>
        <v>145936.84460000001</v>
      </c>
      <c r="C34" s="12">
        <f>C35+C36</f>
        <v>10429.251099999999</v>
      </c>
      <c r="D34" s="4">
        <f t="shared" si="0"/>
        <v>7.146414004349384</v>
      </c>
    </row>
    <row r="35" spans="1:4" s="27" customFormat="1" ht="17.25" customHeight="1">
      <c r="A35" s="26" t="s">
        <v>11</v>
      </c>
      <c r="B35" s="34">
        <v>144477.4762</v>
      </c>
      <c r="C35" s="34">
        <v>10324.9586</v>
      </c>
      <c r="D35" s="47">
        <f t="shared" si="0"/>
        <v>7.1464140096876907</v>
      </c>
    </row>
    <row r="36" spans="1:4" s="27" customFormat="1" ht="15.75" customHeight="1">
      <c r="A36" s="26" t="s">
        <v>12</v>
      </c>
      <c r="B36" s="34">
        <v>1459.3683999999998</v>
      </c>
      <c r="C36" s="34">
        <v>104.29249999999999</v>
      </c>
      <c r="D36" s="47">
        <f t="shared" si="0"/>
        <v>7.1464134758570896</v>
      </c>
    </row>
    <row r="37" spans="1:4" ht="51" customHeight="1">
      <c r="A37" s="25" t="s">
        <v>19</v>
      </c>
      <c r="B37" s="12">
        <f>B38</f>
        <v>5194.0789999999997</v>
      </c>
      <c r="C37" s="12">
        <f>C38</f>
        <v>558.03200000000004</v>
      </c>
      <c r="D37" s="4">
        <f t="shared" si="0"/>
        <v>10.7436178772021</v>
      </c>
    </row>
    <row r="38" spans="1:4" s="27" customFormat="1" ht="15.75" customHeight="1">
      <c r="A38" s="26" t="s">
        <v>12</v>
      </c>
      <c r="B38" s="34">
        <v>5194.0789999999997</v>
      </c>
      <c r="C38" s="34">
        <v>558.03200000000004</v>
      </c>
      <c r="D38" s="47">
        <f t="shared" si="0"/>
        <v>10.7436178772021</v>
      </c>
    </row>
    <row r="39" spans="1:4" ht="36.75" customHeight="1">
      <c r="A39" s="15" t="s">
        <v>20</v>
      </c>
      <c r="B39" s="35">
        <f>B40</f>
        <v>959</v>
      </c>
      <c r="C39" s="35">
        <f>C40</f>
        <v>4.0532000000000004</v>
      </c>
      <c r="D39" s="4">
        <f t="shared" si="0"/>
        <v>0.42264859228362883</v>
      </c>
    </row>
    <row r="40" spans="1:4" s="27" customFormat="1" ht="21" customHeight="1">
      <c r="A40" s="26" t="s">
        <v>11</v>
      </c>
      <c r="B40" s="36">
        <v>959</v>
      </c>
      <c r="C40" s="34">
        <v>4.0532000000000004</v>
      </c>
      <c r="D40" s="47">
        <f t="shared" si="0"/>
        <v>0.42264859228362883</v>
      </c>
    </row>
    <row r="41" spans="1:4" ht="31.5" customHeight="1">
      <c r="A41" s="16"/>
      <c r="B41" s="17"/>
      <c r="C41" s="24"/>
      <c r="D41" s="24"/>
    </row>
    <row r="42" spans="1:4" s="42" customFormat="1" ht="40.5" customHeight="1">
      <c r="A42" s="41" t="s">
        <v>21</v>
      </c>
      <c r="B42" s="39"/>
      <c r="C42" s="40" t="s">
        <v>22</v>
      </c>
      <c r="D42" s="40"/>
    </row>
    <row r="44" spans="1:4">
      <c r="B44" s="18"/>
    </row>
    <row r="45" spans="1:4">
      <c r="B45" s="18"/>
    </row>
    <row r="48" spans="1:4">
      <c r="B48" s="18"/>
    </row>
  </sheetData>
  <mergeCells count="3">
    <mergeCell ref="A5:D5"/>
    <mergeCell ref="A6:D6"/>
    <mergeCell ref="C42:D42"/>
  </mergeCells>
  <pageMargins left="1.1811023622047245" right="0.39370078740157483" top="0.37" bottom="0.2" header="0.31496062992125984" footer="0.19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20</vt:lpstr>
      <vt:lpstr>'Дор фонд Пр 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2020-05-12T12:24:01Z</cp:lastPrinted>
  <dcterms:created xsi:type="dcterms:W3CDTF">2019-12-24T13:47:32Z</dcterms:created>
  <dcterms:modified xsi:type="dcterms:W3CDTF">2020-07-24T09:18:55Z</dcterms:modified>
</cp:coreProperties>
</file>