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310" yWindow="30" windowWidth="19035" windowHeight="9975"/>
  </bookViews>
  <sheets>
    <sheet name="Вед.свод  на 01.02" sheetId="5" r:id="rId1"/>
  </sheets>
  <definedNames>
    <definedName name="_xlnm._FilterDatabase" localSheetId="0" hidden="1">'Вед.свод  на 01.02'!$A$4:$R$110</definedName>
    <definedName name="_xlnm.Print_Titles" localSheetId="0">'Вед.свод  на 01.02'!$4:$4</definedName>
    <definedName name="_xlnm.Print_Area" localSheetId="0">'Вед.свод  на 01.02'!$A$1:$J$110</definedName>
  </definedNames>
  <calcPr calcId="124519"/>
</workbook>
</file>

<file path=xl/calcChain.xml><?xml version="1.0" encoding="utf-8"?>
<calcChain xmlns="http://schemas.openxmlformats.org/spreadsheetml/2006/main">
  <c r="I41" i="5"/>
  <c r="I53"/>
  <c r="I72"/>
  <c r="I71"/>
  <c r="I73"/>
  <c r="H87"/>
  <c r="H92"/>
  <c r="H41"/>
  <c r="H46"/>
  <c r="H9"/>
  <c r="H6" s="1"/>
  <c r="J77"/>
  <c r="H77"/>
  <c r="H75"/>
  <c r="H65"/>
  <c r="H38"/>
  <c r="H39"/>
  <c r="I105"/>
  <c r="I13" l="1"/>
  <c r="I10" s="1"/>
  <c r="H13"/>
  <c r="I36"/>
  <c r="I35" s="1"/>
  <c r="I34" s="1"/>
  <c r="I33" s="1"/>
  <c r="I32" s="1"/>
  <c r="I31" s="1"/>
  <c r="I107"/>
  <c r="I91"/>
  <c r="I84"/>
  <c r="I83" s="1"/>
  <c r="I82" s="1"/>
  <c r="I81" s="1"/>
  <c r="I80" s="1"/>
  <c r="I79" s="1"/>
  <c r="I78" s="1"/>
  <c r="I76" s="1"/>
  <c r="I70"/>
  <c r="I69" s="1"/>
  <c r="I68" s="1"/>
  <c r="I67" s="1"/>
  <c r="I66" s="1"/>
  <c r="I56"/>
  <c r="I55" s="1"/>
  <c r="I54" s="1"/>
  <c r="I52" s="1"/>
  <c r="I51" s="1"/>
  <c r="I58"/>
  <c r="I57" s="1"/>
  <c r="I47"/>
  <c r="I40"/>
  <c r="I37"/>
  <c r="I29"/>
  <c r="I27"/>
  <c r="I23"/>
  <c r="I21"/>
  <c r="I19"/>
  <c r="I26"/>
  <c r="I25" s="1"/>
  <c r="I46"/>
  <c r="I45" s="1"/>
  <c r="I44" s="1"/>
  <c r="I43" s="1"/>
  <c r="I88"/>
  <c r="I87"/>
  <c r="J109"/>
  <c r="J88" s="1"/>
  <c r="J108"/>
  <c r="K108" s="1"/>
  <c r="J85"/>
  <c r="K85" s="1"/>
  <c r="J75"/>
  <c r="K75" s="1"/>
  <c r="J64"/>
  <c r="K64" s="1"/>
  <c r="J48"/>
  <c r="K48" s="1"/>
  <c r="J39"/>
  <c r="K39" s="1"/>
  <c r="J38"/>
  <c r="K38" s="1"/>
  <c r="J30"/>
  <c r="K30" s="1"/>
  <c r="J28"/>
  <c r="K28" s="1"/>
  <c r="J24"/>
  <c r="K24" s="1"/>
  <c r="J22"/>
  <c r="K22" s="1"/>
  <c r="J20"/>
  <c r="K20" s="1"/>
  <c r="J26" l="1"/>
  <c r="K26" s="1"/>
  <c r="I86"/>
  <c r="I90"/>
  <c r="I89" s="1"/>
  <c r="I104"/>
  <c r="I103" s="1"/>
  <c r="I102" s="1"/>
  <c r="I101" s="1"/>
  <c r="I100" s="1"/>
  <c r="I99" s="1"/>
  <c r="I63"/>
  <c r="J65"/>
  <c r="K65" s="1"/>
  <c r="I7"/>
  <c r="I18"/>
  <c r="I12" s="1"/>
  <c r="I9" s="1"/>
  <c r="J52"/>
  <c r="K52" s="1"/>
  <c r="K109"/>
  <c r="J74"/>
  <c r="K74" s="1"/>
  <c r="J98" l="1"/>
  <c r="K98" s="1"/>
  <c r="I97"/>
  <c r="I62"/>
  <c r="I17"/>
  <c r="I16" s="1"/>
  <c r="I15" s="1"/>
  <c r="I14" s="1"/>
  <c r="I50"/>
  <c r="I49" s="1"/>
  <c r="I96" l="1"/>
  <c r="I61"/>
  <c r="J62"/>
  <c r="K62" s="1"/>
  <c r="I11"/>
  <c r="J50"/>
  <c r="K50" s="1"/>
  <c r="I95" l="1"/>
  <c r="J96"/>
  <c r="K96" s="1"/>
  <c r="I60"/>
  <c r="I8"/>
  <c r="I6"/>
  <c r="I94" l="1"/>
  <c r="I5"/>
  <c r="I93" l="1"/>
  <c r="J94"/>
  <c r="K94" s="1"/>
  <c r="H106"/>
  <c r="J106" s="1"/>
  <c r="K106" s="1"/>
  <c r="H72"/>
  <c r="H60"/>
  <c r="J60" s="1"/>
  <c r="K60" s="1"/>
  <c r="H7"/>
  <c r="J7" s="1"/>
  <c r="K7" s="1"/>
  <c r="H42"/>
  <c r="J42" s="1"/>
  <c r="K42" s="1"/>
  <c r="H61"/>
  <c r="J61" s="1"/>
  <c r="K61" s="1"/>
  <c r="J72" l="1"/>
  <c r="K72" s="1"/>
  <c r="H63"/>
  <c r="J63" s="1"/>
  <c r="K63" s="1"/>
  <c r="J13"/>
  <c r="K13" s="1"/>
  <c r="H37"/>
  <c r="H88"/>
  <c r="K88" s="1"/>
  <c r="H107"/>
  <c r="J107" s="1"/>
  <c r="K107" s="1"/>
  <c r="H73"/>
  <c r="J73" s="1"/>
  <c r="K73" s="1"/>
  <c r="J37" l="1"/>
  <c r="K37" s="1"/>
  <c r="H36"/>
  <c r="H10"/>
  <c r="J10" s="1"/>
  <c r="K10" s="1"/>
  <c r="H51" l="1"/>
  <c r="J51" s="1"/>
  <c r="K51" s="1"/>
  <c r="J46" l="1"/>
  <c r="K46" s="1"/>
  <c r="H18"/>
  <c r="J18" l="1"/>
  <c r="K18" s="1"/>
  <c r="H12"/>
  <c r="M108"/>
  <c r="H59"/>
  <c r="H95"/>
  <c r="J95" s="1"/>
  <c r="K95" s="1"/>
  <c r="H71"/>
  <c r="H47"/>
  <c r="J47" s="1"/>
  <c r="K47" s="1"/>
  <c r="H25"/>
  <c r="J25" s="1"/>
  <c r="K25" s="1"/>
  <c r="J71" l="1"/>
  <c r="K71" s="1"/>
  <c r="H70"/>
  <c r="J92"/>
  <c r="K92" s="1"/>
  <c r="H90"/>
  <c r="H58"/>
  <c r="J59"/>
  <c r="K59" s="1"/>
  <c r="H40" l="1"/>
  <c r="J41"/>
  <c r="K41" s="1"/>
  <c r="H19"/>
  <c r="J19" s="1"/>
  <c r="K19" s="1"/>
  <c r="H21"/>
  <c r="J21" s="1"/>
  <c r="K21" s="1"/>
  <c r="H23"/>
  <c r="J23" s="1"/>
  <c r="K23" s="1"/>
  <c r="H29"/>
  <c r="J29" s="1"/>
  <c r="K29" s="1"/>
  <c r="H84"/>
  <c r="J84" s="1"/>
  <c r="K84" s="1"/>
  <c r="M40" l="1"/>
  <c r="J40"/>
  <c r="K40" s="1"/>
  <c r="H27"/>
  <c r="J27" s="1"/>
  <c r="K27" s="1"/>
  <c r="H83"/>
  <c r="H97"/>
  <c r="J97" s="1"/>
  <c r="K97" s="1"/>
  <c r="H93"/>
  <c r="J93" s="1"/>
  <c r="K93" s="1"/>
  <c r="H91"/>
  <c r="J91" s="1"/>
  <c r="K91" s="1"/>
  <c r="H49"/>
  <c r="J49" s="1"/>
  <c r="K49" s="1"/>
  <c r="H45"/>
  <c r="O5"/>
  <c r="H44" l="1"/>
  <c r="J45"/>
  <c r="K45" s="1"/>
  <c r="H69"/>
  <c r="H68" s="1"/>
  <c r="J70"/>
  <c r="K70" s="1"/>
  <c r="H104"/>
  <c r="J104" s="1"/>
  <c r="K104" s="1"/>
  <c r="J105"/>
  <c r="H82"/>
  <c r="J83"/>
  <c r="K83" s="1"/>
  <c r="H103"/>
  <c r="H86" l="1"/>
  <c r="J86" s="1"/>
  <c r="K86" s="1"/>
  <c r="J69"/>
  <c r="K69" s="1"/>
  <c r="H89"/>
  <c r="J89" s="1"/>
  <c r="K89" s="1"/>
  <c r="J90"/>
  <c r="K90" s="1"/>
  <c r="H57"/>
  <c r="H56" s="1"/>
  <c r="J58"/>
  <c r="K58" s="1"/>
  <c r="K105"/>
  <c r="J87"/>
  <c r="K87" s="1"/>
  <c r="H43"/>
  <c r="J43" s="1"/>
  <c r="K43" s="1"/>
  <c r="J44"/>
  <c r="K44" s="1"/>
  <c r="H81"/>
  <c r="J82"/>
  <c r="K82" s="1"/>
  <c r="H67"/>
  <c r="J68"/>
  <c r="K68" s="1"/>
  <c r="H102"/>
  <c r="J103"/>
  <c r="K103" s="1"/>
  <c r="J12"/>
  <c r="K12" s="1"/>
  <c r="H17"/>
  <c r="O9"/>
  <c r="J56" l="1"/>
  <c r="K56" s="1"/>
  <c r="H55"/>
  <c r="H16"/>
  <c r="J17"/>
  <c r="K17" s="1"/>
  <c r="J57"/>
  <c r="K57" s="1"/>
  <c r="H66"/>
  <c r="J66" s="1"/>
  <c r="K66" s="1"/>
  <c r="J67"/>
  <c r="K67" s="1"/>
  <c r="H80"/>
  <c r="J81"/>
  <c r="K81" s="1"/>
  <c r="H35"/>
  <c r="J36"/>
  <c r="K36" s="1"/>
  <c r="H101"/>
  <c r="J102"/>
  <c r="K102" s="1"/>
  <c r="H11"/>
  <c r="O8"/>
  <c r="H54" l="1"/>
  <c r="H53" s="1"/>
  <c r="J53" s="1"/>
  <c r="K53" s="1"/>
  <c r="J55"/>
  <c r="K55" s="1"/>
  <c r="N11"/>
  <c r="J11"/>
  <c r="K11" s="1"/>
  <c r="H8"/>
  <c r="J8" s="1"/>
  <c r="K8" s="1"/>
  <c r="J9"/>
  <c r="K9" s="1"/>
  <c r="H15"/>
  <c r="J16"/>
  <c r="K16" s="1"/>
  <c r="H34"/>
  <c r="J35"/>
  <c r="K35" s="1"/>
  <c r="H79"/>
  <c r="J80"/>
  <c r="K80" s="1"/>
  <c r="H100"/>
  <c r="J101"/>
  <c r="K101" s="1"/>
  <c r="J54" l="1"/>
  <c r="K54" s="1"/>
  <c r="H5"/>
  <c r="J5" s="1"/>
  <c r="K5" s="1"/>
  <c r="J6"/>
  <c r="K6" s="1"/>
  <c r="H14"/>
  <c r="J14" s="1"/>
  <c r="K14" s="1"/>
  <c r="J15"/>
  <c r="K15" s="1"/>
  <c r="H33"/>
  <c r="J34"/>
  <c r="K34" s="1"/>
  <c r="H78"/>
  <c r="J79"/>
  <c r="K79" s="1"/>
  <c r="H99"/>
  <c r="J99" s="1"/>
  <c r="K99" s="1"/>
  <c r="J100"/>
  <c r="K100" s="1"/>
  <c r="M5"/>
  <c r="M6" s="1"/>
  <c r="H76" l="1"/>
  <c r="J76" s="1"/>
  <c r="K76" s="1"/>
  <c r="J78"/>
  <c r="K78" s="1"/>
  <c r="H32"/>
  <c r="J33"/>
  <c r="K33" s="1"/>
  <c r="H31" l="1"/>
  <c r="J31" s="1"/>
  <c r="K31" s="1"/>
  <c r="J32"/>
  <c r="K32" s="1"/>
</calcChain>
</file>

<file path=xl/sharedStrings.xml><?xml version="1.0" encoding="utf-8"?>
<sst xmlns="http://schemas.openxmlformats.org/spreadsheetml/2006/main" count="625" uniqueCount="80">
  <si>
    <t>Наименование</t>
  </si>
  <si>
    <t>ГРБС</t>
  </si>
  <si>
    <t>РПр</t>
  </si>
  <si>
    <t>Пр</t>
  </si>
  <si>
    <t>ЦСт</t>
  </si>
  <si>
    <t>ВР</t>
  </si>
  <si>
    <t>Ист</t>
  </si>
  <si>
    <t>Итого:</t>
  </si>
  <si>
    <t>городские средства</t>
  </si>
  <si>
    <t>1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</si>
  <si>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</si>
  <si>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</si>
  <si>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</si>
  <si>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</si>
  <si>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</si>
  <si>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0500</t>
  </si>
  <si>
    <t>0502</t>
  </si>
  <si>
    <t>0700</t>
  </si>
  <si>
    <t>0701</t>
  </si>
  <si>
    <t>0702</t>
  </si>
  <si>
    <t>0400</t>
  </si>
  <si>
    <t>0409</t>
  </si>
  <si>
    <t>Капитальные вложения в объекты государственной (муниципальной) собственности</t>
  </si>
  <si>
    <t>Городские средства</t>
  </si>
  <si>
    <t>1070000000</t>
  </si>
  <si>
    <t>107E155200</t>
  </si>
  <si>
    <t>Единица измерения: тыс. руб.</t>
  </si>
  <si>
    <t>Строительство и реконструкция (модернизация) объектов питьевого водоснабжения</t>
  </si>
  <si>
    <t>Cоздание новых мест в общеобразовательных организациях</t>
  </si>
  <si>
    <t>Управление строительства, дорожного хозяйства и благоустройства администрации города Орла</t>
  </si>
  <si>
    <t>888</t>
  </si>
  <si>
    <t>Капитальное строительство</t>
  </si>
  <si>
    <t>10700S2310</t>
  </si>
  <si>
    <t>Национальный проект "Безопасные и качественные автомобильные дороги"</t>
  </si>
  <si>
    <t>Федеральный проект "Дорожная сеть"</t>
  </si>
  <si>
    <t>Финансовое обеспечение дорожной деятельности-реконструкция "Красного моста" в городе Орле</t>
  </si>
  <si>
    <t>Федеральный проект "Чистая вода"</t>
  </si>
  <si>
    <t>Национальный проект "Образование"</t>
  </si>
  <si>
    <t>107E000000</t>
  </si>
  <si>
    <t>Федеральный проект "Современная школа"</t>
  </si>
  <si>
    <t>107E100000</t>
  </si>
  <si>
    <t>Проектирование строительства объекта: "Улично-дорожная сеть местного значения и сети  инженерно-технического обеспечения для объектов индивидуальной жилой застройки в Северном районе г. Орла"</t>
  </si>
  <si>
    <t>Проектирование строительства объекта "Улица Кузнецова на участке от Московского шоссе до ул. Раздольная в г. Орле"</t>
  </si>
  <si>
    <t>Реконструкция "Красного моста" в городе Орле</t>
  </si>
  <si>
    <t>Строительство 2-й нитки самотечного канализационного коллектора по правому берегу р. Оки от камеры гашения в районе ул. Молодежной до приемной камеры КНС №8. 1-й этап строительства - от точки врезки самотечного коллектора диаметром 300 до приемной камеры КНС №8</t>
  </si>
  <si>
    <t>Строительство объекта "Блочная котельная по ул. Высоковольтная в городе Орле"</t>
  </si>
  <si>
    <t>Hациональный проект "Жилье и городская среда"</t>
  </si>
  <si>
    <t>107F000000</t>
  </si>
  <si>
    <t>107F500000</t>
  </si>
  <si>
    <t>107F552430</t>
  </si>
  <si>
    <t>Строительство объекта "Школа на 1225 учащихся по ул. Зеленина в г. Орле"</t>
  </si>
  <si>
    <t>Федеральный проект "Жилье"</t>
  </si>
  <si>
    <t>107F100000</t>
  </si>
  <si>
    <t>Реализация мероприятий по стимулированию программ развития жилищного строительства</t>
  </si>
  <si>
    <t>107F150210</t>
  </si>
  <si>
    <t>Дорожное хозяйство (дорожные фонды)</t>
  </si>
  <si>
    <t>Коммунальное хозяйство</t>
  </si>
  <si>
    <t>Общее образование</t>
  </si>
  <si>
    <t>Дошкольное образование</t>
  </si>
  <si>
    <t>Проектирование объекта "Строительство здания начальной школы в составе МБОУ лицей № 40 в г. Орле"</t>
  </si>
  <si>
    <t>Выполнение проектно-изыскательских работ по реконструкции объекта "Улица Авиационная на участке от караческого ш. до ул. Спивака в г. Орле"</t>
  </si>
  <si>
    <t>Проектирование строительства объекта "Школа в 795 квартале г. Орла"</t>
  </si>
  <si>
    <t>0000000000</t>
  </si>
  <si>
    <t>287R153890</t>
  </si>
  <si>
    <t>Сумма</t>
  </si>
  <si>
    <t>Строительство объекта "Улично-дорожная сеть (I этап строительства) и сети газораспределения для объектов индивидуальной жилой застройки в Северном районе г.Орла (территория, ограниченная ул. Михалицына, пер. Керамический, полосой отчуждения железной дороги и ул. Раздольная)"</t>
  </si>
  <si>
    <t>Реконструкция объекта "Мост через реку Орлик в створе ул. Колхозная в г. Орле"</t>
  </si>
  <si>
    <t>Строительство объекта "Улица Орловских партизан на участке от Московского шоссе до ул. Космонавтов в г. Орле"</t>
  </si>
  <si>
    <t>Строительство очистных сооружений с целью эксплуатации колектора дождевой канализации в микрорайоне "Веселая слобода". Вариант 2</t>
  </si>
  <si>
    <t>Проектирование строительства объекта "Детский сад (ясли) по ул. Грановского в г. Орле"</t>
  </si>
  <si>
    <t xml:space="preserve"> Выполнение работ по разработке проектной и рабочей документации на реконструкцию объекта "МБОУ - СОШ № 50 г. Орла"</t>
  </si>
  <si>
    <t xml:space="preserve">Начальник финансового управления администрации города Орла                                                                                   Н.В. Зубцова	</t>
  </si>
  <si>
    <t>Бюджетные инвестиции в объекты капитального строительства на 2023 год</t>
  </si>
  <si>
    <t>Областные средства</t>
  </si>
  <si>
    <t>2</t>
  </si>
  <si>
    <t xml:space="preserve"> Строительство объекта «Станция умягчения Окского ВЗУ» </t>
  </si>
  <si>
    <t>областные средства</t>
  </si>
  <si>
    <t>Поправки</t>
  </si>
  <si>
    <t>Сумма с учетом поправок</t>
  </si>
  <si>
    <t xml:space="preserve">Приложение 13
к решению Орловского городского Совета народных депутатов
от 22.02.2023 N 37/0556-ГС
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</si>
</sst>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8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color indexed="8"/>
      <name val="Arial"/>
      <family val="2"/>
    </font>
    <font>
      <sz val="10"/>
      <name val="Arial Cyr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"/>
      <family val="2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64" fontId="5" fillId="0" borderId="6">
      <alignment horizontal="right" vertical="center"/>
    </xf>
    <xf numFmtId="164" fontId="5" fillId="0" borderId="6">
      <alignment horizontal="right" vertical="center"/>
    </xf>
    <xf numFmtId="0" fontId="3" fillId="0" borderId="0">
      <alignment horizontal="right" vertical="center" wrapText="1"/>
    </xf>
    <xf numFmtId="49" fontId="6" fillId="0" borderId="6">
      <alignment horizontal="center" vertical="center" wrapText="1"/>
    </xf>
    <xf numFmtId="1" fontId="7" fillId="0" borderId="6">
      <alignment horizontal="center" vertical="top" shrinkToFit="1"/>
    </xf>
    <xf numFmtId="49" fontId="8" fillId="0" borderId="6">
      <alignment horizontal="left" vertical="center" wrapText="1"/>
    </xf>
    <xf numFmtId="49" fontId="3" fillId="0" borderId="1">
      <alignment horizontal="left" vertical="center" wrapText="1"/>
    </xf>
    <xf numFmtId="49" fontId="5" fillId="0" borderId="6">
      <alignment horizontal="center" vertical="center" shrinkToFit="1"/>
    </xf>
    <xf numFmtId="49" fontId="5" fillId="0" borderId="6">
      <alignment horizontal="center" vertical="center" shrinkToFit="1"/>
    </xf>
    <xf numFmtId="0" fontId="9" fillId="0" borderId="0"/>
    <xf numFmtId="49" fontId="8" fillId="0" borderId="6">
      <alignment horizontal="center" vertical="center" shrinkToFit="1"/>
    </xf>
    <xf numFmtId="49" fontId="3" fillId="0" borderId="1">
      <alignment horizontal="center" vertical="center" shrinkToFit="1"/>
    </xf>
    <xf numFmtId="49" fontId="8" fillId="0" borderId="6">
      <alignment horizontal="center" vertical="center"/>
    </xf>
    <xf numFmtId="49" fontId="3" fillId="0" borderId="1">
      <alignment horizontal="center" vertical="center"/>
    </xf>
    <xf numFmtId="4" fontId="6" fillId="0" borderId="7">
      <alignment horizontal="right" vertical="center"/>
    </xf>
    <xf numFmtId="0" fontId="10" fillId="0" borderId="6">
      <alignment vertical="top" wrapText="1"/>
    </xf>
    <xf numFmtId="165" fontId="10" fillId="2" borderId="6">
      <alignment horizontal="right" vertical="top" shrinkToFit="1"/>
    </xf>
  </cellStyleXfs>
  <cellXfs count="76">
    <xf numFmtId="0" fontId="0" fillId="0" borderId="0" xfId="0"/>
    <xf numFmtId="0" fontId="4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49" fontId="1" fillId="3" borderId="0" xfId="0" applyNumberFormat="1" applyFont="1" applyFill="1" applyAlignment="1">
      <alignment horizontal="center" vertical="center"/>
    </xf>
    <xf numFmtId="0" fontId="4" fillId="3" borderId="0" xfId="0" applyFont="1" applyFill="1"/>
    <xf numFmtId="0" fontId="1" fillId="3" borderId="0" xfId="0" applyFont="1" applyFill="1"/>
    <xf numFmtId="49" fontId="2" fillId="3" borderId="0" xfId="0" applyNumberFormat="1" applyFont="1" applyFill="1" applyAlignment="1">
      <alignment horizontal="center" vertical="center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14" fillId="3" borderId="2" xfId="0" applyNumberFormat="1" applyFont="1" applyFill="1" applyBorder="1" applyAlignment="1">
      <alignment horizontal="center" vertical="center" wrapText="1"/>
    </xf>
    <xf numFmtId="49" fontId="14" fillId="3" borderId="3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right" vertical="center" shrinkToFit="1"/>
    </xf>
    <xf numFmtId="1" fontId="14" fillId="3" borderId="2" xfId="0" applyNumberFormat="1" applyFont="1" applyFill="1" applyBorder="1" applyAlignment="1">
      <alignment horizontal="center" vertical="center" wrapText="1"/>
    </xf>
    <xf numFmtId="1" fontId="14" fillId="3" borderId="2" xfId="0" applyNumberFormat="1" applyFont="1" applyFill="1" applyBorder="1" applyAlignment="1">
      <alignment horizontal="left" vertical="center" wrapText="1"/>
    </xf>
    <xf numFmtId="1" fontId="13" fillId="3" borderId="2" xfId="0" applyNumberFormat="1" applyFont="1" applyFill="1" applyBorder="1" applyAlignment="1">
      <alignment horizontal="left" vertical="center" wrapText="1"/>
    </xf>
    <xf numFmtId="49" fontId="13" fillId="3" borderId="3" xfId="0" applyNumberFormat="1" applyFont="1" applyFill="1" applyBorder="1" applyAlignment="1">
      <alignment horizontal="center" vertical="center" wrapText="1"/>
    </xf>
    <xf numFmtId="1" fontId="14" fillId="3" borderId="2" xfId="7" applyNumberFormat="1" applyFont="1" applyFill="1" applyBorder="1" applyProtection="1">
      <alignment horizontal="left" vertical="center" wrapText="1"/>
    </xf>
    <xf numFmtId="1" fontId="11" fillId="3" borderId="0" xfId="0" applyNumberFormat="1" applyFont="1" applyFill="1" applyAlignment="1">
      <alignment vertical="center" wrapText="1"/>
    </xf>
    <xf numFmtId="49" fontId="11" fillId="3" borderId="0" xfId="0" applyNumberFormat="1" applyFont="1" applyFill="1" applyAlignment="1">
      <alignment wrapText="1"/>
    </xf>
    <xf numFmtId="164" fontId="11" fillId="3" borderId="0" xfId="0" applyNumberFormat="1" applyFont="1" applyFill="1" applyAlignment="1">
      <alignment horizontal="right"/>
    </xf>
    <xf numFmtId="2" fontId="14" fillId="3" borderId="2" xfId="0" applyNumberFormat="1" applyFont="1" applyFill="1" applyBorder="1" applyAlignment="1">
      <alignment horizontal="center" vertical="center"/>
    </xf>
    <xf numFmtId="164" fontId="14" fillId="3" borderId="2" xfId="0" applyNumberFormat="1" applyFont="1" applyFill="1" applyBorder="1" applyAlignment="1">
      <alignment horizontal="right" vertical="center" shrinkToFit="1"/>
    </xf>
    <xf numFmtId="49" fontId="14" fillId="3" borderId="6" xfId="8" applyNumberFormat="1" applyFont="1" applyFill="1" applyProtection="1">
      <alignment horizontal="center" vertical="center" shrinkToFit="1"/>
    </xf>
    <xf numFmtId="49" fontId="14" fillId="3" borderId="6" xfId="11" applyNumberFormat="1" applyFont="1" applyFill="1" applyAlignment="1" applyProtection="1">
      <alignment horizontal="center" vertical="center"/>
    </xf>
    <xf numFmtId="0" fontId="14" fillId="3" borderId="6" xfId="12" applyNumberFormat="1" applyFont="1" applyFill="1" applyBorder="1" applyAlignment="1" applyProtection="1"/>
    <xf numFmtId="0" fontId="14" fillId="3" borderId="7" xfId="12" applyNumberFormat="1" applyFont="1" applyFill="1" applyBorder="1" applyAlignment="1" applyProtection="1"/>
    <xf numFmtId="164" fontId="13" fillId="3" borderId="2" xfId="1" applyNumberFormat="1" applyFont="1" applyFill="1" applyBorder="1" applyAlignment="1" applyProtection="1">
      <alignment horizontal="right" vertical="center"/>
    </xf>
    <xf numFmtId="4" fontId="13" fillId="3" borderId="6" xfId="4" applyNumberFormat="1" applyFont="1" applyFill="1" applyAlignment="1" applyProtection="1">
      <alignment horizontal="left" vertical="center" wrapText="1"/>
    </xf>
    <xf numFmtId="49" fontId="13" fillId="3" borderId="6" xfId="8" applyNumberFormat="1" applyFont="1" applyFill="1" applyProtection="1">
      <alignment horizontal="center" vertical="center" shrinkToFit="1"/>
    </xf>
    <xf numFmtId="49" fontId="13" fillId="3" borderId="6" xfId="11" applyNumberFormat="1" applyFont="1" applyFill="1" applyAlignment="1" applyProtection="1">
      <alignment horizontal="center" vertical="center"/>
    </xf>
    <xf numFmtId="49" fontId="13" fillId="3" borderId="7" xfId="8" applyNumberFormat="1" applyFont="1" applyFill="1" applyBorder="1" applyProtection="1">
      <alignment horizontal="center" vertical="center" shrinkToFit="1"/>
    </xf>
    <xf numFmtId="49" fontId="13" fillId="3" borderId="6" xfId="4" applyNumberFormat="1" applyFont="1" applyFill="1" applyAlignment="1" applyProtection="1">
      <alignment horizontal="left" vertical="center" wrapText="1"/>
    </xf>
    <xf numFmtId="49" fontId="13" fillId="3" borderId="7" xfId="11" applyNumberFormat="1" applyFont="1" applyFill="1" applyBorder="1" applyAlignment="1" applyProtection="1">
      <alignment horizontal="center" vertical="center"/>
    </xf>
    <xf numFmtId="0" fontId="13" fillId="3" borderId="6" xfId="12" applyNumberFormat="1" applyFont="1" applyFill="1" applyBorder="1" applyAlignment="1" applyProtection="1"/>
    <xf numFmtId="0" fontId="13" fillId="3" borderId="7" xfId="12" applyNumberFormat="1" applyFont="1" applyFill="1" applyBorder="1" applyAlignment="1" applyProtection="1"/>
    <xf numFmtId="49" fontId="14" fillId="3" borderId="7" xfId="8" applyNumberFormat="1" applyFont="1" applyFill="1" applyBorder="1" applyProtection="1">
      <alignment horizontal="center" vertical="center" shrinkToFit="1"/>
    </xf>
    <xf numFmtId="4" fontId="14" fillId="3" borderId="6" xfId="4" applyNumberFormat="1" applyFont="1" applyFill="1" applyAlignment="1" applyProtection="1">
      <alignment horizontal="left" vertical="center" wrapText="1"/>
    </xf>
    <xf numFmtId="2" fontId="13" fillId="3" borderId="6" xfId="4" applyNumberFormat="1" applyFont="1" applyFill="1" applyAlignment="1" applyProtection="1">
      <alignment horizontal="left" vertical="center" wrapText="1"/>
    </xf>
    <xf numFmtId="49" fontId="13" fillId="3" borderId="9" xfId="8" applyNumberFormat="1" applyFont="1" applyFill="1" applyBorder="1" applyProtection="1">
      <alignment horizontal="center" vertical="center" shrinkToFit="1"/>
    </xf>
    <xf numFmtId="49" fontId="13" fillId="3" borderId="2" xfId="11" applyNumberFormat="1" applyFont="1" applyFill="1" applyBorder="1" applyAlignment="1" applyProtection="1">
      <alignment horizontal="center" vertical="center"/>
    </xf>
    <xf numFmtId="164" fontId="13" fillId="3" borderId="5" xfId="1" applyNumberFormat="1" applyFont="1" applyFill="1" applyBorder="1" applyAlignment="1" applyProtection="1">
      <alignment horizontal="right" vertical="center"/>
    </xf>
    <xf numFmtId="164" fontId="13" fillId="3" borderId="3" xfId="1" applyNumberFormat="1" applyFont="1" applyFill="1" applyBorder="1" applyAlignment="1" applyProtection="1">
      <alignment horizontal="right" vertical="center"/>
    </xf>
    <xf numFmtId="49" fontId="13" fillId="3" borderId="8" xfId="11" applyNumberFormat="1" applyFont="1" applyFill="1" applyBorder="1" applyAlignment="1" applyProtection="1">
      <alignment horizontal="center" vertical="center"/>
    </xf>
    <xf numFmtId="0" fontId="13" fillId="3" borderId="0" xfId="12" applyNumberFormat="1" applyFont="1" applyFill="1" applyBorder="1" applyAlignment="1" applyProtection="1">
      <alignment vertical="center" wrapText="1"/>
    </xf>
    <xf numFmtId="2" fontId="14" fillId="3" borderId="2" xfId="3" applyNumberFormat="1" applyFont="1" applyFill="1" applyBorder="1" applyAlignment="1" applyProtection="1">
      <alignment horizontal="center" vertical="center" wrapText="1"/>
    </xf>
    <xf numFmtId="2" fontId="14" fillId="3" borderId="2" xfId="3" applyNumberFormat="1" applyFont="1" applyFill="1" applyBorder="1" applyAlignment="1">
      <alignment horizontal="center" vertical="center" wrapText="1"/>
    </xf>
    <xf numFmtId="4" fontId="15" fillId="3" borderId="6" xfId="4" applyNumberFormat="1" applyFont="1" applyFill="1" applyAlignment="1" applyProtection="1">
      <alignment horizontal="left" vertical="center" wrapText="1"/>
    </xf>
    <xf numFmtId="49" fontId="15" fillId="3" borderId="6" xfId="4" applyNumberFormat="1" applyFont="1" applyFill="1" applyAlignment="1" applyProtection="1">
      <alignment horizontal="left" vertical="center" wrapText="1"/>
    </xf>
    <xf numFmtId="164" fontId="13" fillId="3" borderId="2" xfId="8" applyNumberFormat="1" applyFont="1" applyFill="1" applyBorder="1" applyAlignment="1" applyProtection="1">
      <alignment horizontal="right" vertical="center" shrinkToFit="1"/>
    </xf>
    <xf numFmtId="0" fontId="13" fillId="3" borderId="2" xfId="12" applyNumberFormat="1" applyFont="1" applyFill="1" applyBorder="1" applyAlignment="1" applyProtection="1"/>
    <xf numFmtId="49" fontId="13" fillId="3" borderId="2" xfId="8" applyNumberFormat="1" applyFont="1" applyFill="1" applyBorder="1" applyProtection="1">
      <alignment horizontal="center" vertical="center" shrinkToFit="1"/>
    </xf>
    <xf numFmtId="164" fontId="14" fillId="3" borderId="2" xfId="1" applyNumberFormat="1" applyFont="1" applyFill="1" applyBorder="1" applyAlignment="1" applyProtection="1">
      <alignment horizontal="right" vertical="center"/>
    </xf>
    <xf numFmtId="2" fontId="1" fillId="3" borderId="2" xfId="0" applyNumberFormat="1" applyFont="1" applyFill="1" applyBorder="1" applyAlignment="1">
      <alignment horizontal="center" vertical="center"/>
    </xf>
    <xf numFmtId="49" fontId="14" fillId="3" borderId="10" xfId="8" applyNumberFormat="1" applyFont="1" applyFill="1" applyBorder="1" applyProtection="1">
      <alignment horizontal="center" vertical="center" shrinkToFit="1"/>
    </xf>
    <xf numFmtId="49" fontId="14" fillId="3" borderId="10" xfId="11" applyNumberFormat="1" applyFont="1" applyFill="1" applyBorder="1" applyAlignment="1" applyProtection="1">
      <alignment horizontal="center" vertical="center"/>
    </xf>
    <xf numFmtId="0" fontId="14" fillId="3" borderId="10" xfId="12" applyNumberFormat="1" applyFont="1" applyFill="1" applyBorder="1" applyAlignment="1" applyProtection="1"/>
    <xf numFmtId="0" fontId="14" fillId="3" borderId="8" xfId="12" applyNumberFormat="1" applyFont="1" applyFill="1" applyBorder="1" applyAlignment="1" applyProtection="1"/>
    <xf numFmtId="4" fontId="13" fillId="3" borderId="11" xfId="4" applyNumberFormat="1" applyFont="1" applyFill="1" applyBorder="1" applyAlignment="1" applyProtection="1">
      <alignment horizontal="left" vertical="center" wrapText="1"/>
    </xf>
    <xf numFmtId="49" fontId="13" fillId="3" borderId="11" xfId="8" applyNumberFormat="1" applyFont="1" applyFill="1" applyBorder="1" applyProtection="1">
      <alignment horizontal="center" vertical="center" shrinkToFit="1"/>
    </xf>
    <xf numFmtId="49" fontId="13" fillId="3" borderId="11" xfId="11" applyNumberFormat="1" applyFont="1" applyFill="1" applyBorder="1" applyAlignment="1" applyProtection="1">
      <alignment horizontal="center" vertical="center"/>
    </xf>
    <xf numFmtId="164" fontId="13" fillId="3" borderId="12" xfId="1" applyNumberFormat="1" applyFont="1" applyFill="1" applyBorder="1" applyAlignment="1" applyProtection="1">
      <alignment horizontal="right" vertical="center"/>
    </xf>
    <xf numFmtId="4" fontId="13" fillId="3" borderId="2" xfId="4" applyNumberFormat="1" applyFont="1" applyFill="1" applyBorder="1" applyAlignment="1" applyProtection="1">
      <alignment horizontal="left" vertical="center" wrapText="1"/>
    </xf>
    <xf numFmtId="49" fontId="12" fillId="3" borderId="0" xfId="0" applyNumberFormat="1" applyFont="1" applyFill="1" applyBorder="1" applyAlignment="1">
      <alignment horizontal="center" vertical="center" wrapText="1"/>
    </xf>
    <xf numFmtId="49" fontId="11" fillId="3" borderId="0" xfId="0" applyNumberFormat="1" applyFont="1" applyFill="1" applyBorder="1" applyAlignment="1">
      <alignment horizontal="right" vertical="center" wrapText="1"/>
    </xf>
    <xf numFmtId="164" fontId="13" fillId="3" borderId="0" xfId="1" applyNumberFormat="1" applyFont="1" applyFill="1" applyBorder="1" applyAlignment="1" applyProtection="1">
      <alignment horizontal="right" vertical="center"/>
    </xf>
    <xf numFmtId="2" fontId="14" fillId="3" borderId="2" xfId="0" applyNumberFormat="1" applyFont="1" applyFill="1" applyBorder="1" applyAlignment="1">
      <alignment horizontal="center" vertical="center" wrapText="1"/>
    </xf>
    <xf numFmtId="164" fontId="14" fillId="3" borderId="2" xfId="0" applyNumberFormat="1" applyFont="1" applyFill="1" applyBorder="1" applyAlignment="1">
      <alignment horizontal="center" vertical="center" wrapText="1"/>
    </xf>
    <xf numFmtId="164" fontId="11" fillId="3" borderId="0" xfId="0" applyNumberFormat="1" applyFont="1" applyFill="1" applyAlignment="1">
      <alignment horizontal="right" shrinkToFit="1"/>
    </xf>
    <xf numFmtId="164" fontId="11" fillId="3" borderId="0" xfId="0" applyNumberFormat="1" applyFont="1" applyFill="1" applyBorder="1" applyAlignment="1">
      <alignment horizontal="right"/>
    </xf>
    <xf numFmtId="164" fontId="11" fillId="3" borderId="0" xfId="0" applyNumberFormat="1" applyFont="1" applyFill="1" applyBorder="1" applyAlignment="1">
      <alignment horizontal="right" shrinkToFit="1"/>
    </xf>
    <xf numFmtId="164" fontId="14" fillId="3" borderId="2" xfId="8" applyNumberFormat="1" applyFont="1" applyFill="1" applyBorder="1" applyAlignment="1" applyProtection="1">
      <alignment horizontal="right" vertical="center" shrinkToFit="1"/>
    </xf>
    <xf numFmtId="0" fontId="14" fillId="3" borderId="7" xfId="12" applyNumberFormat="1" applyFont="1" applyFill="1" applyBorder="1" applyAlignment="1" applyProtection="1">
      <alignment horizontal="center"/>
    </xf>
    <xf numFmtId="49" fontId="12" fillId="3" borderId="0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right" vertical="center" wrapText="1"/>
    </xf>
    <xf numFmtId="0" fontId="16" fillId="3" borderId="0" xfId="10" applyNumberFormat="1" applyFont="1" applyFill="1" applyBorder="1" applyAlignment="1" applyProtection="1">
      <alignment horizontal="left"/>
    </xf>
    <xf numFmtId="0" fontId="17" fillId="3" borderId="0" xfId="3" applyNumberFormat="1" applyFont="1" applyFill="1" applyAlignment="1" applyProtection="1">
      <alignment horizontal="right" vertical="center" wrapText="1"/>
    </xf>
  </cellXfs>
  <cellStyles count="18">
    <cellStyle name="st25" xfId="17"/>
    <cellStyle name="st34" xfId="1"/>
    <cellStyle name="st36" xfId="2"/>
    <cellStyle name="xl22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6" xfId="13"/>
    <cellStyle name="xl37" xfId="14"/>
    <cellStyle name="xl42" xfId="15"/>
    <cellStyle name="xl61" xfId="16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4"/>
  <sheetViews>
    <sheetView tabSelected="1" view="pageBreakPreview" zoomScale="80" zoomScaleSheetLayoutView="80" workbookViewId="0">
      <selection activeCell="A2" sqref="A2:H2"/>
    </sheetView>
  </sheetViews>
  <sheetFormatPr defaultColWidth="9.140625" defaultRowHeight="14.25"/>
  <cols>
    <col min="1" max="1" width="81.28515625" style="17" customWidth="1"/>
    <col min="2" max="2" width="8.5703125" style="18" customWidth="1"/>
    <col min="3" max="3" width="9" style="18" customWidth="1"/>
    <col min="4" max="4" width="7.42578125" style="18" customWidth="1"/>
    <col min="5" max="5" width="13.28515625" style="18" customWidth="1"/>
    <col min="6" max="6" width="6.85546875" style="18" customWidth="1"/>
    <col min="7" max="7" width="7.7109375" style="18" customWidth="1"/>
    <col min="8" max="8" width="15.85546875" style="19" customWidth="1"/>
    <col min="9" max="9" width="12.28515625" style="67" customWidth="1"/>
    <col min="10" max="10" width="17" style="19" customWidth="1"/>
    <col min="11" max="11" width="11.42578125" style="5" bestFit="1" customWidth="1"/>
    <col min="12" max="12" width="5.7109375" style="5" customWidth="1"/>
    <col min="13" max="13" width="19" style="5" customWidth="1"/>
    <col min="14" max="14" width="14" style="5" customWidth="1"/>
    <col min="15" max="15" width="11.42578125" style="5" customWidth="1"/>
    <col min="16" max="16384" width="9.140625" style="5"/>
  </cols>
  <sheetData>
    <row r="1" spans="1:15" s="6" customFormat="1" ht="63" customHeight="1">
      <c r="A1" s="43"/>
      <c r="B1" s="43"/>
      <c r="C1" s="75" t="s">
        <v>79</v>
      </c>
      <c r="D1" s="75"/>
      <c r="E1" s="75"/>
      <c r="F1" s="75"/>
      <c r="G1" s="75"/>
      <c r="H1" s="75"/>
      <c r="I1" s="75"/>
      <c r="J1" s="75"/>
    </row>
    <row r="2" spans="1:15" s="7" customFormat="1" ht="33" customHeight="1">
      <c r="A2" s="72" t="s">
        <v>72</v>
      </c>
      <c r="B2" s="72"/>
      <c r="C2" s="72"/>
      <c r="D2" s="72"/>
      <c r="E2" s="72"/>
      <c r="F2" s="72"/>
      <c r="G2" s="72"/>
      <c r="H2" s="72"/>
      <c r="I2" s="62"/>
      <c r="J2" s="62"/>
    </row>
    <row r="3" spans="1:15" s="7" customFormat="1" ht="23.25" customHeight="1">
      <c r="A3" s="73" t="s">
        <v>26</v>
      </c>
      <c r="B3" s="73"/>
      <c r="C3" s="73"/>
      <c r="D3" s="73"/>
      <c r="E3" s="73"/>
      <c r="F3" s="73"/>
      <c r="G3" s="73"/>
      <c r="H3" s="73"/>
      <c r="I3" s="63"/>
      <c r="J3" s="63"/>
    </row>
    <row r="4" spans="1:15" s="1" customFormat="1" ht="50.45" customHeight="1">
      <c r="A4" s="44" t="s">
        <v>0</v>
      </c>
      <c r="B4" s="9" t="s">
        <v>1</v>
      </c>
      <c r="C4" s="9" t="s">
        <v>2</v>
      </c>
      <c r="D4" s="9" t="s">
        <v>3</v>
      </c>
      <c r="E4" s="9" t="s">
        <v>4</v>
      </c>
      <c r="F4" s="9" t="s">
        <v>5</v>
      </c>
      <c r="G4" s="20" t="s">
        <v>6</v>
      </c>
      <c r="H4" s="52" t="s">
        <v>64</v>
      </c>
      <c r="I4" s="65" t="s">
        <v>77</v>
      </c>
      <c r="J4" s="66" t="s">
        <v>78</v>
      </c>
    </row>
    <row r="5" spans="1:15" s="2" customFormat="1" ht="18.75" customHeight="1">
      <c r="A5" s="45" t="s">
        <v>7</v>
      </c>
      <c r="B5" s="9"/>
      <c r="C5" s="9"/>
      <c r="D5" s="9"/>
      <c r="E5" s="9"/>
      <c r="F5" s="9"/>
      <c r="G5" s="10"/>
      <c r="H5" s="21">
        <f>H6+H7</f>
        <v>1728609.1753800001</v>
      </c>
      <c r="I5" s="21">
        <f>I6+I7</f>
        <v>3740.5</v>
      </c>
      <c r="J5" s="21">
        <f>H5+I5</f>
        <v>1732349.6753800001</v>
      </c>
      <c r="K5" s="3">
        <f>J5-I5-H5</f>
        <v>0</v>
      </c>
      <c r="L5" s="3"/>
      <c r="M5" s="3">
        <f>N5-N6-H5</f>
        <v>149061.79461999983</v>
      </c>
      <c r="N5" s="3">
        <v>1897670.97</v>
      </c>
      <c r="O5" s="3">
        <f>N5-N6</f>
        <v>1877670.97</v>
      </c>
    </row>
    <row r="6" spans="1:15" s="2" customFormat="1" ht="18.75" customHeight="1">
      <c r="A6" s="12" t="s">
        <v>8</v>
      </c>
      <c r="B6" s="9" t="s">
        <v>9</v>
      </c>
      <c r="C6" s="9"/>
      <c r="D6" s="9"/>
      <c r="E6" s="9"/>
      <c r="F6" s="9"/>
      <c r="G6" s="10"/>
      <c r="H6" s="21">
        <f>H9</f>
        <v>56197.850839999999</v>
      </c>
      <c r="I6" s="21">
        <f>I9</f>
        <v>3740.5</v>
      </c>
      <c r="J6" s="21">
        <f t="shared" ref="J6:J68" si="0">H6+I6</f>
        <v>59938.350839999999</v>
      </c>
      <c r="K6" s="3">
        <f t="shared" ref="K6:K68" si="1">J6-I6-H6</f>
        <v>0</v>
      </c>
      <c r="L6" s="3"/>
      <c r="M6" s="3">
        <f>M5-L6</f>
        <v>149061.79461999983</v>
      </c>
      <c r="N6" s="3">
        <v>20000</v>
      </c>
    </row>
    <row r="7" spans="1:15" s="2" customFormat="1" ht="18.75" customHeight="1">
      <c r="A7" s="12" t="s">
        <v>76</v>
      </c>
      <c r="B7" s="9" t="s">
        <v>74</v>
      </c>
      <c r="C7" s="9"/>
      <c r="D7" s="9"/>
      <c r="E7" s="9"/>
      <c r="F7" s="9"/>
      <c r="G7" s="10"/>
      <c r="H7" s="21">
        <f>H39+H65+H75+H109</f>
        <v>1672411.3245400002</v>
      </c>
      <c r="I7" s="21">
        <f>I39+I65+I75+I109</f>
        <v>0</v>
      </c>
      <c r="J7" s="21">
        <f t="shared" si="0"/>
        <v>1672411.3245400002</v>
      </c>
      <c r="K7" s="3">
        <f t="shared" si="1"/>
        <v>0</v>
      </c>
      <c r="L7" s="3"/>
      <c r="M7" s="3"/>
      <c r="N7" s="3"/>
    </row>
    <row r="8" spans="1:15" s="2" customFormat="1" ht="25.5">
      <c r="A8" s="13" t="s">
        <v>29</v>
      </c>
      <c r="B8" s="9" t="s">
        <v>30</v>
      </c>
      <c r="C8" s="9"/>
      <c r="D8" s="9"/>
      <c r="E8" s="9"/>
      <c r="F8" s="9"/>
      <c r="G8" s="10"/>
      <c r="H8" s="11">
        <f>H9+H10</f>
        <v>1728609.1753799999</v>
      </c>
      <c r="I8" s="11">
        <f>I9+I10</f>
        <v>3740.5</v>
      </c>
      <c r="J8" s="11">
        <f t="shared" si="0"/>
        <v>1732349.6753799999</v>
      </c>
      <c r="K8" s="3">
        <f t="shared" si="1"/>
        <v>0</v>
      </c>
      <c r="L8" s="3"/>
      <c r="N8" s="2">
        <v>1301507.1200000001</v>
      </c>
      <c r="O8" s="3" t="e">
        <f>#REF!-N8</f>
        <v>#REF!</v>
      </c>
    </row>
    <row r="9" spans="1:15" s="2" customFormat="1" ht="12.75">
      <c r="A9" s="14" t="s">
        <v>8</v>
      </c>
      <c r="B9" s="8" t="s">
        <v>9</v>
      </c>
      <c r="C9" s="8"/>
      <c r="D9" s="8"/>
      <c r="E9" s="8"/>
      <c r="F9" s="8"/>
      <c r="G9" s="15"/>
      <c r="H9" s="11">
        <f>H12+H41+H77+H87</f>
        <v>56197.850839999999</v>
      </c>
      <c r="I9" s="11">
        <f>I12+I41+I85+I87</f>
        <v>3740.5</v>
      </c>
      <c r="J9" s="11">
        <f t="shared" si="0"/>
        <v>59938.350839999999</v>
      </c>
      <c r="K9" s="3">
        <f t="shared" si="1"/>
        <v>0</v>
      </c>
      <c r="L9" s="3"/>
      <c r="N9" s="2">
        <v>28081.89</v>
      </c>
      <c r="O9" s="3" t="e">
        <f>#REF!-N9</f>
        <v>#REF!</v>
      </c>
    </row>
    <row r="10" spans="1:15" s="2" customFormat="1" ht="12.75">
      <c r="A10" s="14" t="s">
        <v>73</v>
      </c>
      <c r="B10" s="8" t="s">
        <v>74</v>
      </c>
      <c r="C10" s="8"/>
      <c r="D10" s="8"/>
      <c r="E10" s="8"/>
      <c r="F10" s="8"/>
      <c r="G10" s="8"/>
      <c r="H10" s="11">
        <f>H13+H42+H88</f>
        <v>1672411.3245399999</v>
      </c>
      <c r="I10" s="11">
        <f>I13+I42+I88</f>
        <v>0</v>
      </c>
      <c r="J10" s="11">
        <f t="shared" si="0"/>
        <v>1672411.3245399999</v>
      </c>
      <c r="K10" s="3">
        <f t="shared" si="1"/>
        <v>0</v>
      </c>
      <c r="L10" s="3"/>
      <c r="O10" s="3"/>
    </row>
    <row r="11" spans="1:15" s="2" customFormat="1" ht="12.75">
      <c r="A11" s="16" t="s">
        <v>55</v>
      </c>
      <c r="B11" s="53" t="s">
        <v>30</v>
      </c>
      <c r="C11" s="54" t="s">
        <v>20</v>
      </c>
      <c r="D11" s="54" t="s">
        <v>21</v>
      </c>
      <c r="E11" s="53"/>
      <c r="F11" s="55"/>
      <c r="G11" s="56"/>
      <c r="H11" s="51">
        <f>H12</f>
        <v>17203.150839999998</v>
      </c>
      <c r="I11" s="51">
        <f>I12</f>
        <v>0</v>
      </c>
      <c r="J11" s="51">
        <f t="shared" si="0"/>
        <v>17203.150839999998</v>
      </c>
      <c r="K11" s="3">
        <f t="shared" si="1"/>
        <v>0</v>
      </c>
      <c r="L11" s="3"/>
      <c r="M11" s="2">
        <v>508079.07</v>
      </c>
      <c r="N11" s="3">
        <f>H11-M11</f>
        <v>-490875.91915999999</v>
      </c>
      <c r="O11" s="3"/>
    </row>
    <row r="12" spans="1:15" s="2" customFormat="1" ht="12.75">
      <c r="A12" s="27" t="s">
        <v>23</v>
      </c>
      <c r="B12" s="28" t="s">
        <v>30</v>
      </c>
      <c r="C12" s="29" t="s">
        <v>20</v>
      </c>
      <c r="D12" s="29" t="s">
        <v>21</v>
      </c>
      <c r="E12" s="28" t="s">
        <v>62</v>
      </c>
      <c r="F12" s="24"/>
      <c r="G12" s="30">
        <v>1</v>
      </c>
      <c r="H12" s="26">
        <f>H18+H38</f>
        <v>17203.150839999998</v>
      </c>
      <c r="I12" s="26">
        <f>I18+I38</f>
        <v>0</v>
      </c>
      <c r="J12" s="26">
        <f t="shared" si="0"/>
        <v>17203.150839999998</v>
      </c>
      <c r="K12" s="3">
        <f t="shared" si="1"/>
        <v>0</v>
      </c>
      <c r="L12" s="3"/>
    </row>
    <row r="13" spans="1:15" s="2" customFormat="1" ht="12.75">
      <c r="A13" s="27" t="s">
        <v>73</v>
      </c>
      <c r="B13" s="28" t="s">
        <v>30</v>
      </c>
      <c r="C13" s="29" t="s">
        <v>20</v>
      </c>
      <c r="D13" s="29" t="s">
        <v>21</v>
      </c>
      <c r="E13" s="28" t="s">
        <v>62</v>
      </c>
      <c r="F13" s="24"/>
      <c r="G13" s="30" t="s">
        <v>74</v>
      </c>
      <c r="H13" s="26">
        <f>H39</f>
        <v>1036243.52353</v>
      </c>
      <c r="I13" s="26">
        <f>I39</f>
        <v>0</v>
      </c>
      <c r="J13" s="26">
        <f t="shared" si="0"/>
        <v>1036243.52353</v>
      </c>
      <c r="K13" s="3">
        <f t="shared" si="1"/>
        <v>0</v>
      </c>
      <c r="L13" s="3"/>
    </row>
    <row r="14" spans="1:15" s="2" customFormat="1" ht="12.75">
      <c r="A14" s="27" t="s">
        <v>31</v>
      </c>
      <c r="B14" s="28" t="s">
        <v>30</v>
      </c>
      <c r="C14" s="29" t="s">
        <v>20</v>
      </c>
      <c r="D14" s="29" t="s">
        <v>21</v>
      </c>
      <c r="E14" s="28" t="s">
        <v>32</v>
      </c>
      <c r="F14" s="29"/>
      <c r="G14" s="30"/>
      <c r="H14" s="26">
        <f t="shared" ref="H14:I17" si="2">H15</f>
        <v>5745</v>
      </c>
      <c r="I14" s="26">
        <f t="shared" si="2"/>
        <v>0</v>
      </c>
      <c r="J14" s="26">
        <f t="shared" si="0"/>
        <v>5745</v>
      </c>
      <c r="K14" s="3">
        <f t="shared" si="1"/>
        <v>0</v>
      </c>
      <c r="L14" s="3"/>
    </row>
    <row r="15" spans="1:15" s="2" customFormat="1" ht="12.75">
      <c r="A15" s="27" t="s">
        <v>22</v>
      </c>
      <c r="B15" s="28" t="s">
        <v>30</v>
      </c>
      <c r="C15" s="29" t="s">
        <v>20</v>
      </c>
      <c r="D15" s="29" t="s">
        <v>21</v>
      </c>
      <c r="E15" s="29" t="s">
        <v>32</v>
      </c>
      <c r="F15" s="28" t="s">
        <v>10</v>
      </c>
      <c r="G15" s="32"/>
      <c r="H15" s="26">
        <f t="shared" si="2"/>
        <v>5745</v>
      </c>
      <c r="I15" s="26">
        <f t="shared" si="2"/>
        <v>0</v>
      </c>
      <c r="J15" s="26">
        <f t="shared" si="0"/>
        <v>5745</v>
      </c>
      <c r="K15" s="3">
        <f t="shared" si="1"/>
        <v>0</v>
      </c>
      <c r="L15" s="3"/>
    </row>
    <row r="16" spans="1:15" s="2" customFormat="1" ht="12.75">
      <c r="A16" s="27" t="s">
        <v>11</v>
      </c>
      <c r="B16" s="28" t="s">
        <v>30</v>
      </c>
      <c r="C16" s="29" t="s">
        <v>20</v>
      </c>
      <c r="D16" s="29" t="s">
        <v>21</v>
      </c>
      <c r="E16" s="29" t="s">
        <v>32</v>
      </c>
      <c r="F16" s="28" t="s">
        <v>12</v>
      </c>
      <c r="G16" s="32"/>
      <c r="H16" s="26">
        <f t="shared" si="2"/>
        <v>5745</v>
      </c>
      <c r="I16" s="26">
        <f t="shared" si="2"/>
        <v>0</v>
      </c>
      <c r="J16" s="26">
        <f t="shared" si="0"/>
        <v>5745</v>
      </c>
      <c r="K16" s="3">
        <f t="shared" si="1"/>
        <v>0</v>
      </c>
      <c r="L16" s="3"/>
    </row>
    <row r="17" spans="1:13" s="2" customFormat="1" ht="25.5">
      <c r="A17" s="27" t="s">
        <v>13</v>
      </c>
      <c r="B17" s="28" t="s">
        <v>30</v>
      </c>
      <c r="C17" s="29" t="s">
        <v>20</v>
      </c>
      <c r="D17" s="29" t="s">
        <v>21</v>
      </c>
      <c r="E17" s="29" t="s">
        <v>32</v>
      </c>
      <c r="F17" s="28" t="s">
        <v>14</v>
      </c>
      <c r="G17" s="32"/>
      <c r="H17" s="26">
        <f t="shared" si="2"/>
        <v>5745</v>
      </c>
      <c r="I17" s="26">
        <f t="shared" si="2"/>
        <v>0</v>
      </c>
      <c r="J17" s="26">
        <f t="shared" si="0"/>
        <v>5745</v>
      </c>
      <c r="K17" s="3">
        <f t="shared" si="1"/>
        <v>0</v>
      </c>
      <c r="L17" s="3"/>
    </row>
    <row r="18" spans="1:13" s="2" customFormat="1" ht="12.75">
      <c r="A18" s="27" t="s">
        <v>23</v>
      </c>
      <c r="B18" s="28" t="s">
        <v>30</v>
      </c>
      <c r="C18" s="29" t="s">
        <v>20</v>
      </c>
      <c r="D18" s="29" t="s">
        <v>21</v>
      </c>
      <c r="E18" s="29" t="s">
        <v>32</v>
      </c>
      <c r="F18" s="29" t="s">
        <v>14</v>
      </c>
      <c r="G18" s="30" t="s">
        <v>9</v>
      </c>
      <c r="H18" s="26">
        <f>H20+H22+H24++H26+H28+H30</f>
        <v>5745</v>
      </c>
      <c r="I18" s="26">
        <f>I20+I22+I24++I26+I28+I30</f>
        <v>0</v>
      </c>
      <c r="J18" s="26">
        <f t="shared" si="0"/>
        <v>5745</v>
      </c>
      <c r="K18" s="3">
        <f t="shared" si="1"/>
        <v>0</v>
      </c>
      <c r="L18" s="3"/>
    </row>
    <row r="19" spans="1:13" s="2" customFormat="1" ht="38.25">
      <c r="A19" s="46" t="s">
        <v>41</v>
      </c>
      <c r="B19" s="28" t="s">
        <v>30</v>
      </c>
      <c r="C19" s="29" t="s">
        <v>20</v>
      </c>
      <c r="D19" s="29" t="s">
        <v>21</v>
      </c>
      <c r="E19" s="29" t="s">
        <v>32</v>
      </c>
      <c r="F19" s="29" t="s">
        <v>14</v>
      </c>
      <c r="G19" s="30"/>
      <c r="H19" s="26">
        <f>H20</f>
        <v>162</v>
      </c>
      <c r="I19" s="26">
        <f>I20</f>
        <v>0</v>
      </c>
      <c r="J19" s="26">
        <f t="shared" si="0"/>
        <v>162</v>
      </c>
      <c r="K19" s="3">
        <f t="shared" si="1"/>
        <v>0</v>
      </c>
      <c r="L19" s="3"/>
    </row>
    <row r="20" spans="1:13" s="2" customFormat="1" ht="12.75">
      <c r="A20" s="27" t="s">
        <v>23</v>
      </c>
      <c r="B20" s="28" t="s">
        <v>30</v>
      </c>
      <c r="C20" s="29" t="s">
        <v>20</v>
      </c>
      <c r="D20" s="29" t="s">
        <v>21</v>
      </c>
      <c r="E20" s="29" t="s">
        <v>32</v>
      </c>
      <c r="F20" s="29" t="s">
        <v>14</v>
      </c>
      <c r="G20" s="30" t="s">
        <v>9</v>
      </c>
      <c r="H20" s="26">
        <v>162</v>
      </c>
      <c r="I20" s="26">
        <v>0</v>
      </c>
      <c r="J20" s="26">
        <f t="shared" si="0"/>
        <v>162</v>
      </c>
      <c r="K20" s="3">
        <f t="shared" si="1"/>
        <v>0</v>
      </c>
      <c r="L20" s="3"/>
    </row>
    <row r="21" spans="1:13" s="2" customFormat="1" ht="54.75" customHeight="1">
      <c r="A21" s="46" t="s">
        <v>65</v>
      </c>
      <c r="B21" s="28" t="s">
        <v>30</v>
      </c>
      <c r="C21" s="29" t="s">
        <v>20</v>
      </c>
      <c r="D21" s="29" t="s">
        <v>21</v>
      </c>
      <c r="E21" s="29" t="s">
        <v>32</v>
      </c>
      <c r="F21" s="29" t="s">
        <v>14</v>
      </c>
      <c r="G21" s="30"/>
      <c r="H21" s="26">
        <f>H22</f>
        <v>1000</v>
      </c>
      <c r="I21" s="26">
        <f>I22</f>
        <v>0</v>
      </c>
      <c r="J21" s="26">
        <f t="shared" si="0"/>
        <v>1000</v>
      </c>
      <c r="K21" s="3">
        <f t="shared" si="1"/>
        <v>0</v>
      </c>
      <c r="L21" s="3"/>
    </row>
    <row r="22" spans="1:13" s="2" customFormat="1" ht="12.75">
      <c r="A22" s="27" t="s">
        <v>23</v>
      </c>
      <c r="B22" s="28" t="s">
        <v>30</v>
      </c>
      <c r="C22" s="29" t="s">
        <v>20</v>
      </c>
      <c r="D22" s="29" t="s">
        <v>21</v>
      </c>
      <c r="E22" s="29" t="s">
        <v>32</v>
      </c>
      <c r="F22" s="29" t="s">
        <v>14</v>
      </c>
      <c r="G22" s="30" t="s">
        <v>9</v>
      </c>
      <c r="H22" s="26">
        <v>1000</v>
      </c>
      <c r="I22" s="26">
        <v>0</v>
      </c>
      <c r="J22" s="26">
        <f t="shared" si="0"/>
        <v>1000</v>
      </c>
      <c r="K22" s="3">
        <f t="shared" si="1"/>
        <v>0</v>
      </c>
      <c r="L22" s="3"/>
    </row>
    <row r="23" spans="1:13" s="2" customFormat="1" ht="25.5">
      <c r="A23" s="46" t="s">
        <v>42</v>
      </c>
      <c r="B23" s="28" t="s">
        <v>30</v>
      </c>
      <c r="C23" s="29" t="s">
        <v>20</v>
      </c>
      <c r="D23" s="29" t="s">
        <v>21</v>
      </c>
      <c r="E23" s="29" t="s">
        <v>32</v>
      </c>
      <c r="F23" s="29" t="s">
        <v>14</v>
      </c>
      <c r="G23" s="30"/>
      <c r="H23" s="26">
        <f>H24</f>
        <v>450</v>
      </c>
      <c r="I23" s="26">
        <f>I24</f>
        <v>0</v>
      </c>
      <c r="J23" s="26">
        <f t="shared" si="0"/>
        <v>450</v>
      </c>
      <c r="K23" s="3">
        <f t="shared" si="1"/>
        <v>0</v>
      </c>
      <c r="L23" s="3"/>
    </row>
    <row r="24" spans="1:13" s="2" customFormat="1" ht="12.75">
      <c r="A24" s="27" t="s">
        <v>23</v>
      </c>
      <c r="B24" s="28" t="s">
        <v>30</v>
      </c>
      <c r="C24" s="29" t="s">
        <v>20</v>
      </c>
      <c r="D24" s="29" t="s">
        <v>21</v>
      </c>
      <c r="E24" s="29" t="s">
        <v>32</v>
      </c>
      <c r="F24" s="29" t="s">
        <v>14</v>
      </c>
      <c r="G24" s="30" t="s">
        <v>9</v>
      </c>
      <c r="H24" s="26">
        <v>450</v>
      </c>
      <c r="I24" s="26">
        <v>0</v>
      </c>
      <c r="J24" s="26">
        <f t="shared" si="0"/>
        <v>450</v>
      </c>
      <c r="K24" s="3">
        <f t="shared" si="1"/>
        <v>0</v>
      </c>
      <c r="L24" s="3"/>
    </row>
    <row r="25" spans="1:13" s="2" customFormat="1" ht="25.5">
      <c r="A25" s="46" t="s">
        <v>60</v>
      </c>
      <c r="B25" s="28" t="s">
        <v>30</v>
      </c>
      <c r="C25" s="29" t="s">
        <v>20</v>
      </c>
      <c r="D25" s="29" t="s">
        <v>21</v>
      </c>
      <c r="E25" s="29" t="s">
        <v>32</v>
      </c>
      <c r="F25" s="29" t="s">
        <v>14</v>
      </c>
      <c r="G25" s="32"/>
      <c r="H25" s="48">
        <f>H26</f>
        <v>233</v>
      </c>
      <c r="I25" s="48">
        <f>I26</f>
        <v>0</v>
      </c>
      <c r="J25" s="26">
        <f t="shared" si="0"/>
        <v>233</v>
      </c>
      <c r="K25" s="3">
        <f t="shared" si="1"/>
        <v>0</v>
      </c>
      <c r="L25" s="3"/>
    </row>
    <row r="26" spans="1:13" s="2" customFormat="1" ht="12.75">
      <c r="A26" s="27" t="s">
        <v>23</v>
      </c>
      <c r="B26" s="28" t="s">
        <v>30</v>
      </c>
      <c r="C26" s="29" t="s">
        <v>20</v>
      </c>
      <c r="D26" s="29" t="s">
        <v>21</v>
      </c>
      <c r="E26" s="29" t="s">
        <v>32</v>
      </c>
      <c r="F26" s="29" t="s">
        <v>14</v>
      </c>
      <c r="G26" s="32" t="s">
        <v>9</v>
      </c>
      <c r="H26" s="26">
        <v>233</v>
      </c>
      <c r="I26" s="26">
        <f>I27+I28</f>
        <v>0</v>
      </c>
      <c r="J26" s="26">
        <f t="shared" si="0"/>
        <v>233</v>
      </c>
      <c r="K26" s="3">
        <f t="shared" si="1"/>
        <v>0</v>
      </c>
      <c r="L26" s="3"/>
    </row>
    <row r="27" spans="1:13" s="2" customFormat="1" ht="12.75">
      <c r="A27" s="46" t="s">
        <v>66</v>
      </c>
      <c r="B27" s="28" t="s">
        <v>30</v>
      </c>
      <c r="C27" s="29" t="s">
        <v>20</v>
      </c>
      <c r="D27" s="29" t="s">
        <v>21</v>
      </c>
      <c r="E27" s="29" t="s">
        <v>32</v>
      </c>
      <c r="F27" s="29" t="s">
        <v>14</v>
      </c>
      <c r="G27" s="32"/>
      <c r="H27" s="48">
        <f>H28</f>
        <v>2500</v>
      </c>
      <c r="I27" s="48">
        <f>I28</f>
        <v>0</v>
      </c>
      <c r="J27" s="26">
        <f t="shared" si="0"/>
        <v>2500</v>
      </c>
      <c r="K27" s="3">
        <f t="shared" si="1"/>
        <v>0</v>
      </c>
      <c r="L27" s="3"/>
      <c r="M27" s="4"/>
    </row>
    <row r="28" spans="1:13" s="2" customFormat="1" ht="12.75">
      <c r="A28" s="27" t="s">
        <v>23</v>
      </c>
      <c r="B28" s="28" t="s">
        <v>30</v>
      </c>
      <c r="C28" s="29" t="s">
        <v>20</v>
      </c>
      <c r="D28" s="29" t="s">
        <v>21</v>
      </c>
      <c r="E28" s="29" t="s">
        <v>32</v>
      </c>
      <c r="F28" s="29" t="s">
        <v>14</v>
      </c>
      <c r="G28" s="32" t="s">
        <v>9</v>
      </c>
      <c r="H28" s="26">
        <v>2500</v>
      </c>
      <c r="I28" s="26">
        <v>0</v>
      </c>
      <c r="J28" s="26">
        <f t="shared" si="0"/>
        <v>2500</v>
      </c>
      <c r="K28" s="3">
        <f t="shared" si="1"/>
        <v>0</v>
      </c>
      <c r="L28" s="3"/>
    </row>
    <row r="29" spans="1:13" s="2" customFormat="1" ht="25.5">
      <c r="A29" s="46" t="s">
        <v>67</v>
      </c>
      <c r="B29" s="28" t="s">
        <v>30</v>
      </c>
      <c r="C29" s="29" t="s">
        <v>20</v>
      </c>
      <c r="D29" s="29" t="s">
        <v>21</v>
      </c>
      <c r="E29" s="29" t="s">
        <v>32</v>
      </c>
      <c r="F29" s="29" t="s">
        <v>14</v>
      </c>
      <c r="G29" s="32"/>
      <c r="H29" s="48">
        <f>H30</f>
        <v>1400</v>
      </c>
      <c r="I29" s="48">
        <f>I30</f>
        <v>0</v>
      </c>
      <c r="J29" s="26">
        <f t="shared" si="0"/>
        <v>1400</v>
      </c>
      <c r="K29" s="3">
        <f t="shared" si="1"/>
        <v>0</v>
      </c>
      <c r="L29" s="3"/>
    </row>
    <row r="30" spans="1:13" s="2" customFormat="1" ht="12.75">
      <c r="A30" s="27" t="s">
        <v>23</v>
      </c>
      <c r="B30" s="28" t="s">
        <v>30</v>
      </c>
      <c r="C30" s="29" t="s">
        <v>20</v>
      </c>
      <c r="D30" s="29" t="s">
        <v>21</v>
      </c>
      <c r="E30" s="29" t="s">
        <v>32</v>
      </c>
      <c r="F30" s="29" t="s">
        <v>14</v>
      </c>
      <c r="G30" s="32" t="s">
        <v>9</v>
      </c>
      <c r="H30" s="26">
        <v>1400</v>
      </c>
      <c r="I30" s="26">
        <v>0</v>
      </c>
      <c r="J30" s="26">
        <f t="shared" si="0"/>
        <v>1400</v>
      </c>
      <c r="K30" s="3">
        <f t="shared" si="1"/>
        <v>0</v>
      </c>
      <c r="L30" s="3"/>
    </row>
    <row r="31" spans="1:13" s="2" customFormat="1" ht="12.75">
      <c r="A31" s="27" t="s">
        <v>33</v>
      </c>
      <c r="B31" s="28" t="s">
        <v>30</v>
      </c>
      <c r="C31" s="29" t="s">
        <v>20</v>
      </c>
      <c r="D31" s="29" t="s">
        <v>21</v>
      </c>
      <c r="E31" s="29" t="s">
        <v>63</v>
      </c>
      <c r="F31" s="33"/>
      <c r="G31" s="34"/>
      <c r="H31" s="26">
        <f t="shared" ref="H31:I35" si="3">H32</f>
        <v>1047701.67437</v>
      </c>
      <c r="I31" s="26">
        <f t="shared" si="3"/>
        <v>0</v>
      </c>
      <c r="J31" s="26">
        <f t="shared" si="0"/>
        <v>1047701.67437</v>
      </c>
      <c r="K31" s="3">
        <f t="shared" si="1"/>
        <v>0</v>
      </c>
      <c r="L31" s="3"/>
    </row>
    <row r="32" spans="1:13" s="2" customFormat="1" ht="12.75">
      <c r="A32" s="27" t="s">
        <v>34</v>
      </c>
      <c r="B32" s="28" t="s">
        <v>30</v>
      </c>
      <c r="C32" s="29" t="s">
        <v>20</v>
      </c>
      <c r="D32" s="29" t="s">
        <v>21</v>
      </c>
      <c r="E32" s="29" t="s">
        <v>63</v>
      </c>
      <c r="F32" s="33"/>
      <c r="G32" s="34"/>
      <c r="H32" s="26">
        <f t="shared" si="3"/>
        <v>1047701.67437</v>
      </c>
      <c r="I32" s="26">
        <f t="shared" si="3"/>
        <v>0</v>
      </c>
      <c r="J32" s="26">
        <f t="shared" si="0"/>
        <v>1047701.67437</v>
      </c>
      <c r="K32" s="3">
        <f t="shared" si="1"/>
        <v>0</v>
      </c>
      <c r="L32" s="3"/>
    </row>
    <row r="33" spans="1:13" s="2" customFormat="1" ht="25.5">
      <c r="A33" s="27" t="s">
        <v>35</v>
      </c>
      <c r="B33" s="28" t="s">
        <v>30</v>
      </c>
      <c r="C33" s="29" t="s">
        <v>20</v>
      </c>
      <c r="D33" s="29" t="s">
        <v>21</v>
      </c>
      <c r="E33" s="29" t="s">
        <v>63</v>
      </c>
      <c r="F33" s="29"/>
      <c r="G33" s="30"/>
      <c r="H33" s="26">
        <f t="shared" si="3"/>
        <v>1047701.67437</v>
      </c>
      <c r="I33" s="26">
        <f t="shared" si="3"/>
        <v>0</v>
      </c>
      <c r="J33" s="26">
        <f t="shared" si="0"/>
        <v>1047701.67437</v>
      </c>
      <c r="K33" s="3">
        <f t="shared" si="1"/>
        <v>0</v>
      </c>
      <c r="L33" s="3"/>
    </row>
    <row r="34" spans="1:13" s="2" customFormat="1" ht="12.75">
      <c r="A34" s="27" t="s">
        <v>22</v>
      </c>
      <c r="B34" s="28" t="s">
        <v>30</v>
      </c>
      <c r="C34" s="29" t="s">
        <v>20</v>
      </c>
      <c r="D34" s="29" t="s">
        <v>21</v>
      </c>
      <c r="E34" s="29" t="s">
        <v>63</v>
      </c>
      <c r="F34" s="28" t="s">
        <v>10</v>
      </c>
      <c r="G34" s="32"/>
      <c r="H34" s="26">
        <f t="shared" si="3"/>
        <v>1047701.67437</v>
      </c>
      <c r="I34" s="26">
        <f t="shared" si="3"/>
        <v>0</v>
      </c>
      <c r="J34" s="26">
        <f t="shared" si="0"/>
        <v>1047701.67437</v>
      </c>
      <c r="K34" s="3">
        <f t="shared" si="1"/>
        <v>0</v>
      </c>
      <c r="L34" s="3"/>
    </row>
    <row r="35" spans="1:13" s="2" customFormat="1" ht="12.75">
      <c r="A35" s="27" t="s">
        <v>11</v>
      </c>
      <c r="B35" s="28" t="s">
        <v>30</v>
      </c>
      <c r="C35" s="29" t="s">
        <v>20</v>
      </c>
      <c r="D35" s="29" t="s">
        <v>21</v>
      </c>
      <c r="E35" s="29" t="s">
        <v>63</v>
      </c>
      <c r="F35" s="28" t="s">
        <v>12</v>
      </c>
      <c r="G35" s="32"/>
      <c r="H35" s="26">
        <f t="shared" si="3"/>
        <v>1047701.67437</v>
      </c>
      <c r="I35" s="26">
        <f t="shared" si="3"/>
        <v>0</v>
      </c>
      <c r="J35" s="48">
        <f t="shared" si="0"/>
        <v>1047701.67437</v>
      </c>
      <c r="K35" s="3">
        <f t="shared" si="1"/>
        <v>0</v>
      </c>
      <c r="L35" s="3"/>
    </row>
    <row r="36" spans="1:13" s="2" customFormat="1" ht="25.5">
      <c r="A36" s="27" t="s">
        <v>13</v>
      </c>
      <c r="B36" s="28" t="s">
        <v>30</v>
      </c>
      <c r="C36" s="29" t="s">
        <v>20</v>
      </c>
      <c r="D36" s="29" t="s">
        <v>21</v>
      </c>
      <c r="E36" s="29" t="s">
        <v>63</v>
      </c>
      <c r="F36" s="28" t="s">
        <v>14</v>
      </c>
      <c r="G36" s="32"/>
      <c r="H36" s="26">
        <f>H37</f>
        <v>1047701.67437</v>
      </c>
      <c r="I36" s="26">
        <f>I38</f>
        <v>0</v>
      </c>
      <c r="J36" s="26">
        <f t="shared" si="0"/>
        <v>1047701.67437</v>
      </c>
      <c r="K36" s="3">
        <f t="shared" si="1"/>
        <v>0</v>
      </c>
      <c r="L36" s="3"/>
    </row>
    <row r="37" spans="1:13" s="2" customFormat="1" ht="12.75">
      <c r="A37" s="27" t="s">
        <v>43</v>
      </c>
      <c r="B37" s="28" t="s">
        <v>30</v>
      </c>
      <c r="C37" s="29" t="s">
        <v>20</v>
      </c>
      <c r="D37" s="29" t="s">
        <v>21</v>
      </c>
      <c r="E37" s="29" t="s">
        <v>63</v>
      </c>
      <c r="F37" s="29" t="s">
        <v>14</v>
      </c>
      <c r="G37" s="30"/>
      <c r="H37" s="26">
        <f>H38+H39</f>
        <v>1047701.67437</v>
      </c>
      <c r="I37" s="26">
        <f>I38+I39</f>
        <v>0</v>
      </c>
      <c r="J37" s="48">
        <f t="shared" si="0"/>
        <v>1047701.67437</v>
      </c>
      <c r="K37" s="3">
        <f t="shared" si="1"/>
        <v>0</v>
      </c>
      <c r="L37" s="3"/>
    </row>
    <row r="38" spans="1:13" s="2" customFormat="1" ht="12.75">
      <c r="A38" s="27" t="s">
        <v>23</v>
      </c>
      <c r="B38" s="28" t="s">
        <v>30</v>
      </c>
      <c r="C38" s="29" t="s">
        <v>20</v>
      </c>
      <c r="D38" s="29" t="s">
        <v>21</v>
      </c>
      <c r="E38" s="29" t="s">
        <v>63</v>
      </c>
      <c r="F38" s="29" t="s">
        <v>14</v>
      </c>
      <c r="G38" s="30" t="s">
        <v>9</v>
      </c>
      <c r="H38" s="26">
        <f>13332+6467.30832-4301.24839-4039.90909+3999.79798-3999.79798</f>
        <v>11458.150839999998</v>
      </c>
      <c r="I38" s="26"/>
      <c r="J38" s="26">
        <f t="shared" si="0"/>
        <v>11458.150839999998</v>
      </c>
      <c r="K38" s="3">
        <f t="shared" si="1"/>
        <v>0</v>
      </c>
      <c r="L38" s="3"/>
      <c r="M38" s="2">
        <v>13060</v>
      </c>
    </row>
    <row r="39" spans="1:13" s="2" customFormat="1" ht="12.75">
      <c r="A39" s="27" t="s">
        <v>73</v>
      </c>
      <c r="B39" s="28" t="s">
        <v>30</v>
      </c>
      <c r="C39" s="29" t="s">
        <v>20</v>
      </c>
      <c r="D39" s="29" t="s">
        <v>21</v>
      </c>
      <c r="E39" s="29" t="s">
        <v>63</v>
      </c>
      <c r="F39" s="29" t="s">
        <v>14</v>
      </c>
      <c r="G39" s="30" t="s">
        <v>74</v>
      </c>
      <c r="H39" s="26">
        <f>495980-100000-395980+640263.52353+395980</f>
        <v>1036243.52353</v>
      </c>
      <c r="I39" s="26">
        <v>0</v>
      </c>
      <c r="J39" s="26">
        <f t="shared" si="0"/>
        <v>1036243.52353</v>
      </c>
      <c r="K39" s="3">
        <f t="shared" si="1"/>
        <v>0</v>
      </c>
      <c r="L39" s="3"/>
    </row>
    <row r="40" spans="1:13" s="2" customFormat="1" ht="12.75">
      <c r="A40" s="13" t="s">
        <v>56</v>
      </c>
      <c r="B40" s="22" t="s">
        <v>30</v>
      </c>
      <c r="C40" s="23" t="s">
        <v>15</v>
      </c>
      <c r="D40" s="23" t="s">
        <v>16</v>
      </c>
      <c r="E40" s="22"/>
      <c r="F40" s="23"/>
      <c r="G40" s="35"/>
      <c r="H40" s="51">
        <f>H41+H42</f>
        <v>323715.10100999998</v>
      </c>
      <c r="I40" s="51">
        <f>I41+I42</f>
        <v>3740.5</v>
      </c>
      <c r="J40" s="70">
        <f t="shared" si="0"/>
        <v>327455.60100999998</v>
      </c>
      <c r="K40" s="3">
        <f t="shared" si="1"/>
        <v>0</v>
      </c>
      <c r="L40" s="3"/>
      <c r="M40" s="3">
        <f>M38-H40</f>
        <v>-310655.10100999998</v>
      </c>
    </row>
    <row r="41" spans="1:13" s="2" customFormat="1" ht="12.75">
      <c r="A41" s="31" t="s">
        <v>23</v>
      </c>
      <c r="B41" s="28" t="s">
        <v>30</v>
      </c>
      <c r="C41" s="29" t="s">
        <v>15</v>
      </c>
      <c r="D41" s="29" t="s">
        <v>16</v>
      </c>
      <c r="E41" s="28" t="s">
        <v>62</v>
      </c>
      <c r="F41" s="23"/>
      <c r="G41" s="30" t="s">
        <v>9</v>
      </c>
      <c r="H41" s="26">
        <f>H46+H59+H71</f>
        <v>13025</v>
      </c>
      <c r="I41" s="26">
        <f>I49</f>
        <v>3740.5</v>
      </c>
      <c r="J41" s="26">
        <f t="shared" si="0"/>
        <v>16765.5</v>
      </c>
      <c r="K41" s="3">
        <f t="shared" si="1"/>
        <v>0</v>
      </c>
      <c r="L41" s="3"/>
    </row>
    <row r="42" spans="1:13" s="2" customFormat="1" ht="12.75">
      <c r="A42" s="31" t="s">
        <v>73</v>
      </c>
      <c r="B42" s="28" t="s">
        <v>30</v>
      </c>
      <c r="C42" s="29" t="s">
        <v>15</v>
      </c>
      <c r="D42" s="29" t="s">
        <v>16</v>
      </c>
      <c r="E42" s="28" t="s">
        <v>62</v>
      </c>
      <c r="F42" s="23"/>
      <c r="G42" s="30" t="s">
        <v>74</v>
      </c>
      <c r="H42" s="26">
        <f>H65+H75</f>
        <v>310690.10100999998</v>
      </c>
      <c r="I42" s="26">
        <v>0</v>
      </c>
      <c r="J42" s="26">
        <f t="shared" si="0"/>
        <v>310690.10100999998</v>
      </c>
      <c r="K42" s="3">
        <f t="shared" si="1"/>
        <v>0</v>
      </c>
      <c r="L42" s="3"/>
    </row>
    <row r="43" spans="1:13" s="2" customFormat="1" ht="12.75">
      <c r="A43" s="27" t="s">
        <v>22</v>
      </c>
      <c r="B43" s="28" t="s">
        <v>30</v>
      </c>
      <c r="C43" s="29" t="s">
        <v>15</v>
      </c>
      <c r="D43" s="29" t="s">
        <v>16</v>
      </c>
      <c r="E43" s="29" t="s">
        <v>24</v>
      </c>
      <c r="F43" s="28" t="s">
        <v>10</v>
      </c>
      <c r="G43" s="32"/>
      <c r="H43" s="26">
        <f t="shared" ref="H43:I45" si="4">H44</f>
        <v>9644</v>
      </c>
      <c r="I43" s="26">
        <f t="shared" si="4"/>
        <v>0</v>
      </c>
      <c r="J43" s="48">
        <f t="shared" si="0"/>
        <v>9644</v>
      </c>
      <c r="K43" s="3">
        <f t="shared" si="1"/>
        <v>0</v>
      </c>
      <c r="L43" s="3"/>
    </row>
    <row r="44" spans="1:13" s="2" customFormat="1" ht="12.75">
      <c r="A44" s="27" t="s">
        <v>11</v>
      </c>
      <c r="B44" s="28" t="s">
        <v>30</v>
      </c>
      <c r="C44" s="29" t="s">
        <v>15</v>
      </c>
      <c r="D44" s="29" t="s">
        <v>16</v>
      </c>
      <c r="E44" s="29" t="s">
        <v>24</v>
      </c>
      <c r="F44" s="28" t="s">
        <v>12</v>
      </c>
      <c r="G44" s="32"/>
      <c r="H44" s="26">
        <f t="shared" si="4"/>
        <v>9644</v>
      </c>
      <c r="I44" s="26">
        <f t="shared" si="4"/>
        <v>0</v>
      </c>
      <c r="J44" s="26">
        <f t="shared" si="0"/>
        <v>9644</v>
      </c>
      <c r="K44" s="3">
        <f t="shared" si="1"/>
        <v>0</v>
      </c>
      <c r="L44" s="3"/>
    </row>
    <row r="45" spans="1:13" s="2" customFormat="1" ht="25.5">
      <c r="A45" s="27" t="s">
        <v>13</v>
      </c>
      <c r="B45" s="28" t="s">
        <v>30</v>
      </c>
      <c r="C45" s="29" t="s">
        <v>15</v>
      </c>
      <c r="D45" s="29" t="s">
        <v>16</v>
      </c>
      <c r="E45" s="29" t="s">
        <v>24</v>
      </c>
      <c r="F45" s="28" t="s">
        <v>14</v>
      </c>
      <c r="G45" s="32"/>
      <c r="H45" s="26">
        <f t="shared" si="4"/>
        <v>9644</v>
      </c>
      <c r="I45" s="26">
        <f t="shared" si="4"/>
        <v>0</v>
      </c>
      <c r="J45" s="26">
        <f t="shared" si="0"/>
        <v>9644</v>
      </c>
      <c r="K45" s="3">
        <f t="shared" si="1"/>
        <v>0</v>
      </c>
      <c r="L45" s="3"/>
    </row>
    <row r="46" spans="1:13" s="2" customFormat="1" ht="12.75">
      <c r="A46" s="27" t="s">
        <v>23</v>
      </c>
      <c r="B46" s="28" t="s">
        <v>30</v>
      </c>
      <c r="C46" s="29" t="s">
        <v>15</v>
      </c>
      <c r="D46" s="29" t="s">
        <v>16</v>
      </c>
      <c r="E46" s="29" t="s">
        <v>24</v>
      </c>
      <c r="F46" s="29" t="s">
        <v>14</v>
      </c>
      <c r="G46" s="30" t="s">
        <v>9</v>
      </c>
      <c r="H46" s="26">
        <f>H48+H50+H52</f>
        <v>9644</v>
      </c>
      <c r="I46" s="48">
        <f>I47+I48</f>
        <v>0</v>
      </c>
      <c r="J46" s="48">
        <f t="shared" si="0"/>
        <v>9644</v>
      </c>
      <c r="K46" s="3">
        <f t="shared" si="1"/>
        <v>0</v>
      </c>
      <c r="L46" s="3"/>
    </row>
    <row r="47" spans="1:13" s="2" customFormat="1" ht="58.5" customHeight="1">
      <c r="A47" s="46" t="s">
        <v>65</v>
      </c>
      <c r="B47" s="28" t="s">
        <v>30</v>
      </c>
      <c r="C47" s="29" t="s">
        <v>15</v>
      </c>
      <c r="D47" s="29" t="s">
        <v>16</v>
      </c>
      <c r="E47" s="29" t="s">
        <v>24</v>
      </c>
      <c r="F47" s="28" t="s">
        <v>14</v>
      </c>
      <c r="G47" s="32"/>
      <c r="H47" s="26">
        <f>H48</f>
        <v>229</v>
      </c>
      <c r="I47" s="26">
        <f>I48</f>
        <v>0</v>
      </c>
      <c r="J47" s="26">
        <f t="shared" si="0"/>
        <v>229</v>
      </c>
      <c r="K47" s="3">
        <f t="shared" si="1"/>
        <v>0</v>
      </c>
      <c r="L47" s="3"/>
    </row>
    <row r="48" spans="1:13" s="2" customFormat="1" ht="12.75">
      <c r="A48" s="27" t="s">
        <v>23</v>
      </c>
      <c r="B48" s="28" t="s">
        <v>30</v>
      </c>
      <c r="C48" s="29" t="s">
        <v>15</v>
      </c>
      <c r="D48" s="29" t="s">
        <v>16</v>
      </c>
      <c r="E48" s="29" t="s">
        <v>24</v>
      </c>
      <c r="F48" s="29" t="s">
        <v>14</v>
      </c>
      <c r="G48" s="30" t="s">
        <v>9</v>
      </c>
      <c r="H48" s="26">
        <v>229</v>
      </c>
      <c r="I48" s="26">
        <v>0</v>
      </c>
      <c r="J48" s="26">
        <f t="shared" si="0"/>
        <v>229</v>
      </c>
      <c r="K48" s="3">
        <f t="shared" si="1"/>
        <v>0</v>
      </c>
      <c r="L48" s="3"/>
    </row>
    <row r="49" spans="1:12" s="2" customFormat="1" ht="12.75">
      <c r="A49" s="46" t="s">
        <v>45</v>
      </c>
      <c r="B49" s="28" t="s">
        <v>30</v>
      </c>
      <c r="C49" s="29" t="s">
        <v>15</v>
      </c>
      <c r="D49" s="29" t="s">
        <v>16</v>
      </c>
      <c r="E49" s="29" t="s">
        <v>24</v>
      </c>
      <c r="F49" s="28" t="s">
        <v>14</v>
      </c>
      <c r="G49" s="32"/>
      <c r="H49" s="26">
        <f>H50</f>
        <v>5000</v>
      </c>
      <c r="I49" s="26">
        <f>I50</f>
        <v>3740.5</v>
      </c>
      <c r="J49" s="26">
        <f t="shared" si="0"/>
        <v>8740.5</v>
      </c>
      <c r="K49" s="3">
        <f t="shared" si="1"/>
        <v>0</v>
      </c>
      <c r="L49" s="3"/>
    </row>
    <row r="50" spans="1:12" s="2" customFormat="1" ht="12.75">
      <c r="A50" s="27" t="s">
        <v>23</v>
      </c>
      <c r="B50" s="28" t="s">
        <v>30</v>
      </c>
      <c r="C50" s="29" t="s">
        <v>15</v>
      </c>
      <c r="D50" s="29" t="s">
        <v>16</v>
      </c>
      <c r="E50" s="29" t="s">
        <v>24</v>
      </c>
      <c r="F50" s="29" t="s">
        <v>14</v>
      </c>
      <c r="G50" s="30" t="s">
        <v>9</v>
      </c>
      <c r="H50" s="26">
        <v>5000</v>
      </c>
      <c r="I50" s="26">
        <f t="shared" ref="I50:I52" si="5">I51</f>
        <v>3740.5</v>
      </c>
      <c r="J50" s="26">
        <f t="shared" si="0"/>
        <v>8740.5</v>
      </c>
      <c r="K50" s="3">
        <f t="shared" si="1"/>
        <v>0</v>
      </c>
      <c r="L50" s="3"/>
    </row>
    <row r="51" spans="1:12" s="2" customFormat="1" ht="38.25">
      <c r="A51" s="46" t="s">
        <v>41</v>
      </c>
      <c r="B51" s="28" t="s">
        <v>30</v>
      </c>
      <c r="C51" s="29" t="s">
        <v>15</v>
      </c>
      <c r="D51" s="29" t="s">
        <v>16</v>
      </c>
      <c r="E51" s="29" t="s">
        <v>24</v>
      </c>
      <c r="F51" s="28" t="s">
        <v>14</v>
      </c>
      <c r="G51" s="32"/>
      <c r="H51" s="26">
        <f>H52</f>
        <v>4415</v>
      </c>
      <c r="I51" s="26">
        <f>I52</f>
        <v>3740.5</v>
      </c>
      <c r="J51" s="26">
        <f t="shared" si="0"/>
        <v>8155.5</v>
      </c>
      <c r="K51" s="3">
        <f t="shared" si="1"/>
        <v>0</v>
      </c>
      <c r="L51" s="3"/>
    </row>
    <row r="52" spans="1:12" s="2" customFormat="1" ht="12.75">
      <c r="A52" s="27" t="s">
        <v>23</v>
      </c>
      <c r="B52" s="28" t="s">
        <v>30</v>
      </c>
      <c r="C52" s="29" t="s">
        <v>15</v>
      </c>
      <c r="D52" s="29" t="s">
        <v>16</v>
      </c>
      <c r="E52" s="29" t="s">
        <v>24</v>
      </c>
      <c r="F52" s="29" t="s">
        <v>14</v>
      </c>
      <c r="G52" s="30" t="s">
        <v>9</v>
      </c>
      <c r="H52" s="26">
        <v>4415</v>
      </c>
      <c r="I52" s="26">
        <f t="shared" si="5"/>
        <v>3740.5</v>
      </c>
      <c r="J52" s="26">
        <f t="shared" si="0"/>
        <v>8155.5</v>
      </c>
      <c r="K52" s="3">
        <f t="shared" si="1"/>
        <v>0</v>
      </c>
      <c r="L52" s="3"/>
    </row>
    <row r="53" spans="1:12" ht="12.75">
      <c r="A53" s="31" t="s">
        <v>46</v>
      </c>
      <c r="B53" s="28" t="s">
        <v>30</v>
      </c>
      <c r="C53" s="29" t="s">
        <v>15</v>
      </c>
      <c r="D53" s="29" t="s">
        <v>16</v>
      </c>
      <c r="E53" s="28" t="s">
        <v>47</v>
      </c>
      <c r="F53" s="33"/>
      <c r="G53" s="34"/>
      <c r="H53" s="26">
        <f>H54+H66</f>
        <v>314071.10100999998</v>
      </c>
      <c r="I53" s="26">
        <f>I59+I71</f>
        <v>3740.5</v>
      </c>
      <c r="J53" s="26">
        <f t="shared" si="0"/>
        <v>317811.60100999998</v>
      </c>
      <c r="K53" s="3">
        <f t="shared" si="1"/>
        <v>0</v>
      </c>
      <c r="L53" s="3"/>
    </row>
    <row r="54" spans="1:12" ht="12.75">
      <c r="A54" s="31" t="s">
        <v>51</v>
      </c>
      <c r="B54" s="28" t="s">
        <v>30</v>
      </c>
      <c r="C54" s="29" t="s">
        <v>15</v>
      </c>
      <c r="D54" s="29" t="s">
        <v>16</v>
      </c>
      <c r="E54" s="28" t="s">
        <v>52</v>
      </c>
      <c r="F54" s="33"/>
      <c r="G54" s="34"/>
      <c r="H54" s="26">
        <f>H55</f>
        <v>169889.90909</v>
      </c>
      <c r="I54" s="26">
        <f t="shared" ref="H54:I55" si="6">I55</f>
        <v>0</v>
      </c>
      <c r="J54" s="26">
        <f t="shared" si="0"/>
        <v>169889.90909</v>
      </c>
      <c r="K54" s="3">
        <f t="shared" si="1"/>
        <v>0</v>
      </c>
      <c r="L54" s="3"/>
    </row>
    <row r="55" spans="1:12" ht="25.5">
      <c r="A55" s="31" t="s">
        <v>53</v>
      </c>
      <c r="B55" s="28" t="s">
        <v>30</v>
      </c>
      <c r="C55" s="29" t="s">
        <v>15</v>
      </c>
      <c r="D55" s="29" t="s">
        <v>16</v>
      </c>
      <c r="E55" s="28" t="s">
        <v>54</v>
      </c>
      <c r="F55" s="33"/>
      <c r="G55" s="34"/>
      <c r="H55" s="26">
        <f t="shared" si="6"/>
        <v>169889.90909</v>
      </c>
      <c r="I55" s="26">
        <f t="shared" si="6"/>
        <v>0</v>
      </c>
      <c r="J55" s="26">
        <f t="shared" si="0"/>
        <v>169889.90909</v>
      </c>
      <c r="K55" s="3">
        <f t="shared" si="1"/>
        <v>0</v>
      </c>
      <c r="L55" s="3"/>
    </row>
    <row r="56" spans="1:12" ht="12.75">
      <c r="A56" s="31" t="s">
        <v>22</v>
      </c>
      <c r="B56" s="28" t="s">
        <v>30</v>
      </c>
      <c r="C56" s="29" t="s">
        <v>15</v>
      </c>
      <c r="D56" s="29" t="s">
        <v>16</v>
      </c>
      <c r="E56" s="28" t="s">
        <v>54</v>
      </c>
      <c r="F56" s="28" t="s">
        <v>10</v>
      </c>
      <c r="G56" s="32"/>
      <c r="H56" s="26">
        <f>H57</f>
        <v>169889.90909</v>
      </c>
      <c r="I56" s="26">
        <f>I59</f>
        <v>0</v>
      </c>
      <c r="J56" s="26">
        <f t="shared" si="0"/>
        <v>169889.90909</v>
      </c>
      <c r="K56" s="3">
        <f t="shared" si="1"/>
        <v>0</v>
      </c>
      <c r="L56" s="3"/>
    </row>
    <row r="57" spans="1:12" ht="12.75">
      <c r="A57" s="31" t="s">
        <v>11</v>
      </c>
      <c r="B57" s="28" t="s">
        <v>30</v>
      </c>
      <c r="C57" s="29" t="s">
        <v>15</v>
      </c>
      <c r="D57" s="29" t="s">
        <v>16</v>
      </c>
      <c r="E57" s="28" t="s">
        <v>54</v>
      </c>
      <c r="F57" s="28" t="s">
        <v>12</v>
      </c>
      <c r="G57" s="32"/>
      <c r="H57" s="26">
        <f t="shared" ref="H57:I57" si="7">H58</f>
        <v>169889.90909</v>
      </c>
      <c r="I57" s="26">
        <f t="shared" si="7"/>
        <v>0</v>
      </c>
      <c r="J57" s="26">
        <f t="shared" si="0"/>
        <v>169889.90909</v>
      </c>
      <c r="K57" s="3">
        <f t="shared" si="1"/>
        <v>0</v>
      </c>
      <c r="L57" s="3"/>
    </row>
    <row r="58" spans="1:12" ht="25.5">
      <c r="A58" s="31" t="s">
        <v>13</v>
      </c>
      <c r="B58" s="28" t="s">
        <v>30</v>
      </c>
      <c r="C58" s="29" t="s">
        <v>15</v>
      </c>
      <c r="D58" s="29" t="s">
        <v>16</v>
      </c>
      <c r="E58" s="28" t="s">
        <v>54</v>
      </c>
      <c r="F58" s="28" t="s">
        <v>14</v>
      </c>
      <c r="G58" s="32"/>
      <c r="H58" s="26">
        <f>H59+H60</f>
        <v>169889.90909</v>
      </c>
      <c r="I58" s="26">
        <f>I59</f>
        <v>0</v>
      </c>
      <c r="J58" s="26">
        <f t="shared" si="0"/>
        <v>169889.90909</v>
      </c>
      <c r="K58" s="3">
        <f t="shared" si="1"/>
        <v>0</v>
      </c>
      <c r="L58" s="3"/>
    </row>
    <row r="59" spans="1:12" ht="12.75">
      <c r="A59" s="31" t="s">
        <v>23</v>
      </c>
      <c r="B59" s="28" t="s">
        <v>30</v>
      </c>
      <c r="C59" s="29" t="s">
        <v>15</v>
      </c>
      <c r="D59" s="29" t="s">
        <v>16</v>
      </c>
      <c r="E59" s="28" t="s">
        <v>54</v>
      </c>
      <c r="F59" s="29" t="s">
        <v>14</v>
      </c>
      <c r="G59" s="30" t="s">
        <v>9</v>
      </c>
      <c r="H59" s="26">
        <f>H64+H62</f>
        <v>1939</v>
      </c>
      <c r="I59" s="26">
        <v>0</v>
      </c>
      <c r="J59" s="26">
        <f t="shared" si="0"/>
        <v>1939</v>
      </c>
      <c r="K59" s="3">
        <f t="shared" si="1"/>
        <v>0</v>
      </c>
      <c r="L59" s="3"/>
    </row>
    <row r="60" spans="1:12" ht="12.75">
      <c r="A60" s="31" t="s">
        <v>73</v>
      </c>
      <c r="B60" s="28" t="s">
        <v>30</v>
      </c>
      <c r="C60" s="29" t="s">
        <v>15</v>
      </c>
      <c r="D60" s="29" t="s">
        <v>16</v>
      </c>
      <c r="E60" s="28" t="s">
        <v>54</v>
      </c>
      <c r="F60" s="29" t="s">
        <v>14</v>
      </c>
      <c r="G60" s="30" t="s">
        <v>74</v>
      </c>
      <c r="H60" s="26">
        <f>H65</f>
        <v>167950.90909</v>
      </c>
      <c r="I60" s="26">
        <f t="shared" ref="I60:I62" si="8">I61</f>
        <v>0</v>
      </c>
      <c r="J60" s="26">
        <f t="shared" si="0"/>
        <v>167950.90909</v>
      </c>
      <c r="K60" s="3">
        <f t="shared" si="1"/>
        <v>0</v>
      </c>
      <c r="L60" s="3"/>
    </row>
    <row r="61" spans="1:12" s="2" customFormat="1" ht="25.5">
      <c r="A61" s="46" t="s">
        <v>68</v>
      </c>
      <c r="B61" s="28" t="s">
        <v>30</v>
      </c>
      <c r="C61" s="29" t="s">
        <v>15</v>
      </c>
      <c r="D61" s="29" t="s">
        <v>16</v>
      </c>
      <c r="E61" s="28" t="s">
        <v>54</v>
      </c>
      <c r="F61" s="28" t="s">
        <v>14</v>
      </c>
      <c r="G61" s="32"/>
      <c r="H61" s="26">
        <f>H62</f>
        <v>466</v>
      </c>
      <c r="I61" s="26">
        <f>I62</f>
        <v>0</v>
      </c>
      <c r="J61" s="26">
        <f t="shared" si="0"/>
        <v>466</v>
      </c>
      <c r="K61" s="3">
        <f t="shared" si="1"/>
        <v>0</v>
      </c>
      <c r="L61" s="3"/>
    </row>
    <row r="62" spans="1:12" s="2" customFormat="1" ht="12.75">
      <c r="A62" s="27" t="s">
        <v>23</v>
      </c>
      <c r="B62" s="28" t="s">
        <v>30</v>
      </c>
      <c r="C62" s="29" t="s">
        <v>15</v>
      </c>
      <c r="D62" s="29" t="s">
        <v>16</v>
      </c>
      <c r="E62" s="28" t="s">
        <v>54</v>
      </c>
      <c r="F62" s="29" t="s">
        <v>14</v>
      </c>
      <c r="G62" s="30" t="s">
        <v>9</v>
      </c>
      <c r="H62" s="26">
        <v>466</v>
      </c>
      <c r="I62" s="26">
        <f t="shared" si="8"/>
        <v>0</v>
      </c>
      <c r="J62" s="26">
        <f t="shared" si="0"/>
        <v>466</v>
      </c>
      <c r="K62" s="3">
        <f t="shared" si="1"/>
        <v>0</v>
      </c>
      <c r="L62" s="3"/>
    </row>
    <row r="63" spans="1:12" ht="51">
      <c r="A63" s="46" t="s">
        <v>44</v>
      </c>
      <c r="B63" s="28" t="s">
        <v>30</v>
      </c>
      <c r="C63" s="29" t="s">
        <v>15</v>
      </c>
      <c r="D63" s="29" t="s">
        <v>16</v>
      </c>
      <c r="E63" s="28" t="s">
        <v>54</v>
      </c>
      <c r="F63" s="28" t="s">
        <v>14</v>
      </c>
      <c r="G63" s="32"/>
      <c r="H63" s="26">
        <f>H64+H65</f>
        <v>169423.90909</v>
      </c>
      <c r="I63" s="26">
        <f>I64+I65</f>
        <v>0</v>
      </c>
      <c r="J63" s="26">
        <f t="shared" si="0"/>
        <v>169423.90909</v>
      </c>
      <c r="K63" s="3">
        <f t="shared" si="1"/>
        <v>0</v>
      </c>
      <c r="L63" s="3"/>
    </row>
    <row r="64" spans="1:12" ht="12.75">
      <c r="A64" s="31" t="s">
        <v>23</v>
      </c>
      <c r="B64" s="28" t="s">
        <v>30</v>
      </c>
      <c r="C64" s="29" t="s">
        <v>15</v>
      </c>
      <c r="D64" s="29" t="s">
        <v>16</v>
      </c>
      <c r="E64" s="28" t="s">
        <v>54</v>
      </c>
      <c r="F64" s="29" t="s">
        <v>14</v>
      </c>
      <c r="G64" s="30" t="s">
        <v>9</v>
      </c>
      <c r="H64" s="26">
        <v>1473</v>
      </c>
      <c r="I64" s="26">
        <v>0</v>
      </c>
      <c r="J64" s="26">
        <f t="shared" si="0"/>
        <v>1473</v>
      </c>
      <c r="K64" s="3">
        <f t="shared" si="1"/>
        <v>0</v>
      </c>
      <c r="L64" s="3"/>
    </row>
    <row r="65" spans="1:12" ht="12.75">
      <c r="A65" s="31" t="s">
        <v>73</v>
      </c>
      <c r="B65" s="28" t="s">
        <v>30</v>
      </c>
      <c r="C65" s="29" t="s">
        <v>15</v>
      </c>
      <c r="D65" s="29" t="s">
        <v>16</v>
      </c>
      <c r="E65" s="28" t="s">
        <v>54</v>
      </c>
      <c r="F65" s="29" t="s">
        <v>14</v>
      </c>
      <c r="G65" s="30" t="s">
        <v>74</v>
      </c>
      <c r="H65" s="26">
        <f>168887.3-936.39091</f>
        <v>167950.90909</v>
      </c>
      <c r="I65" s="26">
        <v>0</v>
      </c>
      <c r="J65" s="26">
        <f t="shared" si="0"/>
        <v>167950.90909</v>
      </c>
      <c r="K65" s="3">
        <f t="shared" si="1"/>
        <v>0</v>
      </c>
      <c r="L65" s="3"/>
    </row>
    <row r="66" spans="1:12" ht="12.75">
      <c r="A66" s="31" t="s">
        <v>36</v>
      </c>
      <c r="B66" s="28" t="s">
        <v>30</v>
      </c>
      <c r="C66" s="29" t="s">
        <v>15</v>
      </c>
      <c r="D66" s="29" t="s">
        <v>16</v>
      </c>
      <c r="E66" s="28" t="s">
        <v>48</v>
      </c>
      <c r="F66" s="33"/>
      <c r="G66" s="34"/>
      <c r="H66" s="26">
        <f t="shared" ref="H66:I69" si="9">H67</f>
        <v>144181.19192000001</v>
      </c>
      <c r="I66" s="26">
        <f t="shared" si="9"/>
        <v>3740.5</v>
      </c>
      <c r="J66" s="26">
        <f t="shared" si="0"/>
        <v>147921.69192000001</v>
      </c>
      <c r="K66" s="3">
        <f t="shared" si="1"/>
        <v>0</v>
      </c>
      <c r="L66" s="3"/>
    </row>
    <row r="67" spans="1:12" ht="12.75">
      <c r="A67" s="31" t="s">
        <v>27</v>
      </c>
      <c r="B67" s="28" t="s">
        <v>30</v>
      </c>
      <c r="C67" s="29" t="s">
        <v>15</v>
      </c>
      <c r="D67" s="29" t="s">
        <v>16</v>
      </c>
      <c r="E67" s="28" t="s">
        <v>49</v>
      </c>
      <c r="F67" s="29"/>
      <c r="G67" s="30"/>
      <c r="H67" s="26">
        <f t="shared" si="9"/>
        <v>144181.19192000001</v>
      </c>
      <c r="I67" s="26">
        <f t="shared" si="9"/>
        <v>3740.5</v>
      </c>
      <c r="J67" s="26">
        <f t="shared" si="0"/>
        <v>147921.69192000001</v>
      </c>
      <c r="K67" s="3">
        <f t="shared" si="1"/>
        <v>0</v>
      </c>
      <c r="L67" s="3"/>
    </row>
    <row r="68" spans="1:12" ht="12.75">
      <c r="A68" s="31" t="s">
        <v>22</v>
      </c>
      <c r="B68" s="28" t="s">
        <v>30</v>
      </c>
      <c r="C68" s="29" t="s">
        <v>15</v>
      </c>
      <c r="D68" s="29" t="s">
        <v>16</v>
      </c>
      <c r="E68" s="29" t="s">
        <v>49</v>
      </c>
      <c r="F68" s="28" t="s">
        <v>10</v>
      </c>
      <c r="G68" s="32"/>
      <c r="H68" s="26">
        <f t="shared" si="9"/>
        <v>144181.19192000001</v>
      </c>
      <c r="I68" s="26">
        <f t="shared" si="9"/>
        <v>3740.5</v>
      </c>
      <c r="J68" s="26">
        <f t="shared" si="0"/>
        <v>147921.69192000001</v>
      </c>
      <c r="K68" s="3">
        <f t="shared" si="1"/>
        <v>0</v>
      </c>
      <c r="L68" s="3"/>
    </row>
    <row r="69" spans="1:12" ht="12.75">
      <c r="A69" s="31" t="s">
        <v>11</v>
      </c>
      <c r="B69" s="28" t="s">
        <v>30</v>
      </c>
      <c r="C69" s="29" t="s">
        <v>15</v>
      </c>
      <c r="D69" s="29" t="s">
        <v>16</v>
      </c>
      <c r="E69" s="29" t="s">
        <v>49</v>
      </c>
      <c r="F69" s="28" t="s">
        <v>12</v>
      </c>
      <c r="G69" s="32"/>
      <c r="H69" s="26">
        <f t="shared" si="9"/>
        <v>144181.19192000001</v>
      </c>
      <c r="I69" s="26">
        <f t="shared" si="9"/>
        <v>3740.5</v>
      </c>
      <c r="J69" s="26">
        <f t="shared" ref="J69:J109" si="10">H69+I69</f>
        <v>147921.69192000001</v>
      </c>
      <c r="K69" s="3">
        <f t="shared" ref="K69:K109" si="11">J69-I69-H69</f>
        <v>0</v>
      </c>
      <c r="L69" s="3"/>
    </row>
    <row r="70" spans="1:12" ht="25.5">
      <c r="A70" s="31" t="s">
        <v>13</v>
      </c>
      <c r="B70" s="28" t="s">
        <v>30</v>
      </c>
      <c r="C70" s="29" t="s">
        <v>15</v>
      </c>
      <c r="D70" s="29" t="s">
        <v>16</v>
      </c>
      <c r="E70" s="29" t="s">
        <v>49</v>
      </c>
      <c r="F70" s="28" t="s">
        <v>14</v>
      </c>
      <c r="G70" s="32"/>
      <c r="H70" s="26">
        <f>H71+H72</f>
        <v>144181.19192000001</v>
      </c>
      <c r="I70" s="26">
        <f>I71</f>
        <v>3740.5</v>
      </c>
      <c r="J70" s="26">
        <f t="shared" si="10"/>
        <v>147921.69192000001</v>
      </c>
      <c r="K70" s="3">
        <f t="shared" si="11"/>
        <v>0</v>
      </c>
      <c r="L70" s="3"/>
    </row>
    <row r="71" spans="1:12" ht="12.75">
      <c r="A71" s="31" t="s">
        <v>23</v>
      </c>
      <c r="B71" s="28" t="s">
        <v>30</v>
      </c>
      <c r="C71" s="29" t="s">
        <v>15</v>
      </c>
      <c r="D71" s="29" t="s">
        <v>16</v>
      </c>
      <c r="E71" s="29" t="s">
        <v>49</v>
      </c>
      <c r="F71" s="29" t="s">
        <v>14</v>
      </c>
      <c r="G71" s="30" t="s">
        <v>9</v>
      </c>
      <c r="H71" s="26">
        <f>H74</f>
        <v>1442</v>
      </c>
      <c r="I71" s="26">
        <f>I74</f>
        <v>3740.5</v>
      </c>
      <c r="J71" s="26">
        <f t="shared" si="10"/>
        <v>5182.5</v>
      </c>
      <c r="K71" s="3">
        <f t="shared" si="11"/>
        <v>0</v>
      </c>
      <c r="L71" s="3"/>
    </row>
    <row r="72" spans="1:12" ht="12.75">
      <c r="A72" s="31" t="s">
        <v>73</v>
      </c>
      <c r="B72" s="28" t="s">
        <v>30</v>
      </c>
      <c r="C72" s="29" t="s">
        <v>15</v>
      </c>
      <c r="D72" s="29" t="s">
        <v>16</v>
      </c>
      <c r="E72" s="29" t="s">
        <v>49</v>
      </c>
      <c r="F72" s="29" t="s">
        <v>14</v>
      </c>
      <c r="G72" s="30" t="s">
        <v>74</v>
      </c>
      <c r="H72" s="26">
        <f>H75</f>
        <v>142739.19192000001</v>
      </c>
      <c r="I72" s="26">
        <f>I75</f>
        <v>0</v>
      </c>
      <c r="J72" s="26">
        <f t="shared" si="10"/>
        <v>142739.19192000001</v>
      </c>
      <c r="K72" s="3">
        <f t="shared" si="11"/>
        <v>0</v>
      </c>
      <c r="L72" s="3"/>
    </row>
    <row r="73" spans="1:12" ht="12.75">
      <c r="A73" s="47" t="s">
        <v>75</v>
      </c>
      <c r="B73" s="28" t="s">
        <v>30</v>
      </c>
      <c r="C73" s="29" t="s">
        <v>15</v>
      </c>
      <c r="D73" s="29" t="s">
        <v>16</v>
      </c>
      <c r="E73" s="29" t="s">
        <v>49</v>
      </c>
      <c r="F73" s="28" t="s">
        <v>14</v>
      </c>
      <c r="G73" s="32"/>
      <c r="H73" s="26">
        <f>H74+H75</f>
        <v>144181.19192000001</v>
      </c>
      <c r="I73" s="26">
        <f>I74</f>
        <v>3740.5</v>
      </c>
      <c r="J73" s="26">
        <f t="shared" si="10"/>
        <v>147921.69192000001</v>
      </c>
      <c r="K73" s="3">
        <f t="shared" si="11"/>
        <v>0</v>
      </c>
      <c r="L73" s="3"/>
    </row>
    <row r="74" spans="1:12" ht="12.75">
      <c r="A74" s="31" t="s">
        <v>23</v>
      </c>
      <c r="B74" s="28" t="s">
        <v>30</v>
      </c>
      <c r="C74" s="29" t="s">
        <v>15</v>
      </c>
      <c r="D74" s="29" t="s">
        <v>16</v>
      </c>
      <c r="E74" s="29" t="s">
        <v>49</v>
      </c>
      <c r="F74" s="29" t="s">
        <v>14</v>
      </c>
      <c r="G74" s="30" t="s">
        <v>9</v>
      </c>
      <c r="H74" s="26">
        <v>1442</v>
      </c>
      <c r="I74" s="26">
        <v>3740.5</v>
      </c>
      <c r="J74" s="26">
        <f t="shared" si="10"/>
        <v>5182.5</v>
      </c>
      <c r="K74" s="3">
        <f t="shared" si="11"/>
        <v>0</v>
      </c>
      <c r="L74" s="3"/>
    </row>
    <row r="75" spans="1:12" ht="12.75">
      <c r="A75" s="31" t="s">
        <v>73</v>
      </c>
      <c r="B75" s="28" t="s">
        <v>30</v>
      </c>
      <c r="C75" s="29" t="s">
        <v>15</v>
      </c>
      <c r="D75" s="29" t="s">
        <v>16</v>
      </c>
      <c r="E75" s="29" t="s">
        <v>49</v>
      </c>
      <c r="F75" s="29" t="s">
        <v>14</v>
      </c>
      <c r="G75" s="30" t="s">
        <v>74</v>
      </c>
      <c r="H75" s="26">
        <f>142739.2-0.00808</f>
        <v>142739.19192000001</v>
      </c>
      <c r="I75" s="26">
        <v>0</v>
      </c>
      <c r="J75" s="26">
        <f t="shared" si="10"/>
        <v>142739.19192000001</v>
      </c>
      <c r="K75" s="3">
        <f t="shared" si="11"/>
        <v>0</v>
      </c>
      <c r="L75" s="3"/>
    </row>
    <row r="76" spans="1:12" s="6" customFormat="1" ht="12.75">
      <c r="A76" s="36" t="s">
        <v>58</v>
      </c>
      <c r="B76" s="22" t="s">
        <v>30</v>
      </c>
      <c r="C76" s="23" t="s">
        <v>17</v>
      </c>
      <c r="D76" s="23" t="s">
        <v>18</v>
      </c>
      <c r="E76" s="22"/>
      <c r="F76" s="24"/>
      <c r="G76" s="25"/>
      <c r="H76" s="51">
        <f>H78</f>
        <v>2000</v>
      </c>
      <c r="I76" s="51">
        <f>I78</f>
        <v>0</v>
      </c>
      <c r="J76" s="51">
        <f t="shared" si="10"/>
        <v>2000</v>
      </c>
      <c r="K76" s="3">
        <f t="shared" si="11"/>
        <v>0</v>
      </c>
      <c r="L76" s="3"/>
    </row>
    <row r="77" spans="1:12" s="6" customFormat="1" ht="12.75">
      <c r="A77" s="31" t="s">
        <v>23</v>
      </c>
      <c r="B77" s="28" t="s">
        <v>30</v>
      </c>
      <c r="C77" s="29" t="s">
        <v>17</v>
      </c>
      <c r="D77" s="29" t="s">
        <v>18</v>
      </c>
      <c r="E77" s="28" t="s">
        <v>62</v>
      </c>
      <c r="F77" s="24"/>
      <c r="G77" s="71">
        <v>1</v>
      </c>
      <c r="H77" s="26">
        <f>H85</f>
        <v>2000</v>
      </c>
      <c r="I77" s="26">
        <v>0</v>
      </c>
      <c r="J77" s="26">
        <f>H77-I77</f>
        <v>2000</v>
      </c>
      <c r="K77" s="3"/>
      <c r="L77" s="3"/>
    </row>
    <row r="78" spans="1:12" ht="12.75">
      <c r="A78" s="27" t="s">
        <v>22</v>
      </c>
      <c r="B78" s="28" t="s">
        <v>30</v>
      </c>
      <c r="C78" s="29" t="s">
        <v>17</v>
      </c>
      <c r="D78" s="29" t="s">
        <v>18</v>
      </c>
      <c r="E78" s="29" t="s">
        <v>24</v>
      </c>
      <c r="F78" s="33"/>
      <c r="G78" s="34"/>
      <c r="H78" s="26">
        <f t="shared" ref="H78:I83" si="12">H79</f>
        <v>2000</v>
      </c>
      <c r="I78" s="26">
        <f t="shared" si="12"/>
        <v>0</v>
      </c>
      <c r="J78" s="26">
        <f t="shared" si="10"/>
        <v>2000</v>
      </c>
      <c r="K78" s="3">
        <f t="shared" si="11"/>
        <v>0</v>
      </c>
      <c r="L78" s="3"/>
    </row>
    <row r="79" spans="1:12" ht="12.75">
      <c r="A79" s="27" t="s">
        <v>11</v>
      </c>
      <c r="B79" s="28" t="s">
        <v>30</v>
      </c>
      <c r="C79" s="29" t="s">
        <v>17</v>
      </c>
      <c r="D79" s="29" t="s">
        <v>18</v>
      </c>
      <c r="E79" s="29" t="s">
        <v>24</v>
      </c>
      <c r="F79" s="33"/>
      <c r="G79" s="34"/>
      <c r="H79" s="26">
        <f t="shared" si="12"/>
        <v>2000</v>
      </c>
      <c r="I79" s="26">
        <f t="shared" si="12"/>
        <v>0</v>
      </c>
      <c r="J79" s="26">
        <f t="shared" si="10"/>
        <v>2000</v>
      </c>
      <c r="K79" s="3">
        <f t="shared" si="11"/>
        <v>0</v>
      </c>
      <c r="L79" s="3"/>
    </row>
    <row r="80" spans="1:12" ht="30" customHeight="1">
      <c r="A80" s="27" t="s">
        <v>13</v>
      </c>
      <c r="B80" s="28" t="s">
        <v>30</v>
      </c>
      <c r="C80" s="29" t="s">
        <v>17</v>
      </c>
      <c r="D80" s="29" t="s">
        <v>18</v>
      </c>
      <c r="E80" s="29" t="s">
        <v>24</v>
      </c>
      <c r="F80" s="29"/>
      <c r="G80" s="30"/>
      <c r="H80" s="26">
        <f t="shared" si="12"/>
        <v>2000</v>
      </c>
      <c r="I80" s="26">
        <f t="shared" si="12"/>
        <v>0</v>
      </c>
      <c r="J80" s="26">
        <f t="shared" si="10"/>
        <v>2000</v>
      </c>
      <c r="K80" s="3">
        <f t="shared" si="11"/>
        <v>0</v>
      </c>
      <c r="L80" s="3"/>
    </row>
    <row r="81" spans="1:12" ht="12.75">
      <c r="A81" s="27" t="s">
        <v>23</v>
      </c>
      <c r="B81" s="28" t="s">
        <v>30</v>
      </c>
      <c r="C81" s="29" t="s">
        <v>17</v>
      </c>
      <c r="D81" s="29" t="s">
        <v>18</v>
      </c>
      <c r="E81" s="29" t="s">
        <v>24</v>
      </c>
      <c r="F81" s="28" t="s">
        <v>10</v>
      </c>
      <c r="G81" s="32"/>
      <c r="H81" s="26">
        <f t="shared" si="12"/>
        <v>2000</v>
      </c>
      <c r="I81" s="26">
        <f t="shared" si="12"/>
        <v>0</v>
      </c>
      <c r="J81" s="26">
        <f t="shared" si="10"/>
        <v>2000</v>
      </c>
      <c r="K81" s="3">
        <f t="shared" si="11"/>
        <v>0</v>
      </c>
      <c r="L81" s="3"/>
    </row>
    <row r="82" spans="1:12" ht="12.75">
      <c r="A82" s="37" t="s">
        <v>11</v>
      </c>
      <c r="B82" s="28" t="s">
        <v>30</v>
      </c>
      <c r="C82" s="29" t="s">
        <v>17</v>
      </c>
      <c r="D82" s="29" t="s">
        <v>18</v>
      </c>
      <c r="E82" s="29" t="s">
        <v>24</v>
      </c>
      <c r="F82" s="28" t="s">
        <v>12</v>
      </c>
      <c r="G82" s="32"/>
      <c r="H82" s="26">
        <f t="shared" si="12"/>
        <v>2000</v>
      </c>
      <c r="I82" s="26">
        <f t="shared" si="12"/>
        <v>0</v>
      </c>
      <c r="J82" s="26">
        <f t="shared" si="10"/>
        <v>2000</v>
      </c>
      <c r="K82" s="3">
        <f t="shared" si="11"/>
        <v>0</v>
      </c>
      <c r="L82" s="3"/>
    </row>
    <row r="83" spans="1:12" ht="25.5">
      <c r="A83" s="37" t="s">
        <v>13</v>
      </c>
      <c r="B83" s="28" t="s">
        <v>30</v>
      </c>
      <c r="C83" s="29" t="s">
        <v>17</v>
      </c>
      <c r="D83" s="29" t="s">
        <v>18</v>
      </c>
      <c r="E83" s="29" t="s">
        <v>24</v>
      </c>
      <c r="F83" s="28" t="s">
        <v>14</v>
      </c>
      <c r="G83" s="32"/>
      <c r="H83" s="26">
        <f t="shared" si="12"/>
        <v>2000</v>
      </c>
      <c r="I83" s="26">
        <f t="shared" si="12"/>
        <v>0</v>
      </c>
      <c r="J83" s="26">
        <f t="shared" si="10"/>
        <v>2000</v>
      </c>
      <c r="K83" s="3">
        <f t="shared" si="11"/>
        <v>0</v>
      </c>
      <c r="L83" s="3"/>
    </row>
    <row r="84" spans="1:12" ht="30.6" customHeight="1">
      <c r="A84" s="46" t="s">
        <v>69</v>
      </c>
      <c r="B84" s="28" t="s">
        <v>30</v>
      </c>
      <c r="C84" s="29" t="s">
        <v>17</v>
      </c>
      <c r="D84" s="29" t="s">
        <v>18</v>
      </c>
      <c r="E84" s="29" t="s">
        <v>24</v>
      </c>
      <c r="F84" s="29" t="s">
        <v>14</v>
      </c>
      <c r="G84" s="32"/>
      <c r="H84" s="26">
        <f>H85</f>
        <v>2000</v>
      </c>
      <c r="I84" s="26">
        <f>I85</f>
        <v>0</v>
      </c>
      <c r="J84" s="26">
        <f t="shared" si="10"/>
        <v>2000</v>
      </c>
      <c r="K84" s="3">
        <f t="shared" si="11"/>
        <v>0</v>
      </c>
      <c r="L84" s="3"/>
    </row>
    <row r="85" spans="1:12" ht="12.75">
      <c r="A85" s="31" t="s">
        <v>23</v>
      </c>
      <c r="B85" s="28" t="s">
        <v>30</v>
      </c>
      <c r="C85" s="29" t="s">
        <v>17</v>
      </c>
      <c r="D85" s="29" t="s">
        <v>18</v>
      </c>
      <c r="E85" s="29" t="s">
        <v>24</v>
      </c>
      <c r="F85" s="29" t="s">
        <v>14</v>
      </c>
      <c r="G85" s="30" t="s">
        <v>9</v>
      </c>
      <c r="H85" s="26">
        <v>2000</v>
      </c>
      <c r="I85" s="26">
        <v>0</v>
      </c>
      <c r="J85" s="26">
        <f t="shared" si="10"/>
        <v>2000</v>
      </c>
      <c r="K85" s="3">
        <f t="shared" si="11"/>
        <v>0</v>
      </c>
      <c r="L85" s="3"/>
    </row>
    <row r="86" spans="1:12" s="6" customFormat="1" ht="12.75">
      <c r="A86" s="13" t="s">
        <v>57</v>
      </c>
      <c r="B86" s="22" t="s">
        <v>30</v>
      </c>
      <c r="C86" s="23" t="s">
        <v>17</v>
      </c>
      <c r="D86" s="23" t="s">
        <v>19</v>
      </c>
      <c r="E86" s="22"/>
      <c r="F86" s="23"/>
      <c r="G86" s="35"/>
      <c r="H86" s="51">
        <f>H87+H88</f>
        <v>349447.4</v>
      </c>
      <c r="I86" s="51">
        <f>I87+I88</f>
        <v>0</v>
      </c>
      <c r="J86" s="51">
        <f t="shared" si="10"/>
        <v>349447.4</v>
      </c>
      <c r="K86" s="3">
        <f t="shared" si="11"/>
        <v>0</v>
      </c>
      <c r="L86" s="3"/>
    </row>
    <row r="87" spans="1:12" ht="12.75">
      <c r="A87" s="31" t="s">
        <v>23</v>
      </c>
      <c r="B87" s="28" t="s">
        <v>30</v>
      </c>
      <c r="C87" s="29" t="s">
        <v>17</v>
      </c>
      <c r="D87" s="29" t="s">
        <v>19</v>
      </c>
      <c r="E87" s="28" t="s">
        <v>62</v>
      </c>
      <c r="F87" s="23"/>
      <c r="G87" s="35" t="s">
        <v>9</v>
      </c>
      <c r="H87" s="26">
        <f>H92+H108</f>
        <v>23969.7</v>
      </c>
      <c r="I87" s="26">
        <f t="shared" ref="I87:J87" si="13">I92+I105</f>
        <v>0</v>
      </c>
      <c r="J87" s="26">
        <f t="shared" si="13"/>
        <v>23969.7</v>
      </c>
      <c r="K87" s="3">
        <f t="shared" si="11"/>
        <v>0</v>
      </c>
      <c r="L87" s="3"/>
    </row>
    <row r="88" spans="1:12" ht="12.75">
      <c r="A88" s="31" t="s">
        <v>73</v>
      </c>
      <c r="B88" s="28" t="s">
        <v>30</v>
      </c>
      <c r="C88" s="29" t="s">
        <v>17</v>
      </c>
      <c r="D88" s="29" t="s">
        <v>19</v>
      </c>
      <c r="E88" s="28" t="s">
        <v>62</v>
      </c>
      <c r="F88" s="23"/>
      <c r="G88" s="35" t="s">
        <v>74</v>
      </c>
      <c r="H88" s="26">
        <f>H109</f>
        <v>325477.7</v>
      </c>
      <c r="I88" s="26">
        <f t="shared" ref="I88:J88" si="14">I109</f>
        <v>0</v>
      </c>
      <c r="J88" s="26">
        <f t="shared" si="14"/>
        <v>325477.7</v>
      </c>
      <c r="K88" s="3">
        <f t="shared" si="11"/>
        <v>0</v>
      </c>
      <c r="L88" s="3"/>
    </row>
    <row r="89" spans="1:12" ht="12.75">
      <c r="A89" s="27" t="s">
        <v>22</v>
      </c>
      <c r="B89" s="28" t="s">
        <v>30</v>
      </c>
      <c r="C89" s="29" t="s">
        <v>17</v>
      </c>
      <c r="D89" s="29" t="s">
        <v>19</v>
      </c>
      <c r="E89" s="29" t="s">
        <v>24</v>
      </c>
      <c r="F89" s="28" t="s">
        <v>10</v>
      </c>
      <c r="G89" s="32"/>
      <c r="H89" s="26">
        <f>H90</f>
        <v>23969.7</v>
      </c>
      <c r="I89" s="26">
        <f>I90</f>
        <v>0</v>
      </c>
      <c r="J89" s="26">
        <f t="shared" si="10"/>
        <v>23969.7</v>
      </c>
      <c r="K89" s="3">
        <f t="shared" si="11"/>
        <v>0</v>
      </c>
      <c r="L89" s="3"/>
    </row>
    <row r="90" spans="1:12" ht="12.75">
      <c r="A90" s="27" t="s">
        <v>11</v>
      </c>
      <c r="B90" s="28" t="s">
        <v>30</v>
      </c>
      <c r="C90" s="29" t="s">
        <v>17</v>
      </c>
      <c r="D90" s="29" t="s">
        <v>19</v>
      </c>
      <c r="E90" s="29" t="s">
        <v>24</v>
      </c>
      <c r="F90" s="28" t="s">
        <v>12</v>
      </c>
      <c r="G90" s="32"/>
      <c r="H90" s="26">
        <f>H92+H105</f>
        <v>23969.7</v>
      </c>
      <c r="I90" s="26">
        <f>I92+I105</f>
        <v>0</v>
      </c>
      <c r="J90" s="26">
        <f t="shared" si="10"/>
        <v>23969.7</v>
      </c>
      <c r="K90" s="3">
        <f t="shared" si="11"/>
        <v>0</v>
      </c>
      <c r="L90" s="3"/>
    </row>
    <row r="91" spans="1:12" ht="25.5">
      <c r="A91" s="27" t="s">
        <v>13</v>
      </c>
      <c r="B91" s="28" t="s">
        <v>30</v>
      </c>
      <c r="C91" s="29" t="s">
        <v>17</v>
      </c>
      <c r="D91" s="29" t="s">
        <v>19</v>
      </c>
      <c r="E91" s="29" t="s">
        <v>24</v>
      </c>
      <c r="F91" s="28" t="s">
        <v>14</v>
      </c>
      <c r="G91" s="32"/>
      <c r="H91" s="26">
        <f>H92</f>
        <v>20682</v>
      </c>
      <c r="I91" s="26">
        <f>I92</f>
        <v>0</v>
      </c>
      <c r="J91" s="26">
        <f t="shared" si="10"/>
        <v>20682</v>
      </c>
      <c r="K91" s="3">
        <f t="shared" si="11"/>
        <v>0</v>
      </c>
      <c r="L91" s="3"/>
    </row>
    <row r="92" spans="1:12" ht="12.75">
      <c r="A92" s="27" t="s">
        <v>23</v>
      </c>
      <c r="B92" s="28" t="s">
        <v>30</v>
      </c>
      <c r="C92" s="29" t="s">
        <v>17</v>
      </c>
      <c r="D92" s="29" t="s">
        <v>19</v>
      </c>
      <c r="E92" s="29" t="s">
        <v>24</v>
      </c>
      <c r="F92" s="29" t="s">
        <v>14</v>
      </c>
      <c r="G92" s="30" t="s">
        <v>9</v>
      </c>
      <c r="H92" s="26">
        <f>H94+H96+H98</f>
        <v>20682</v>
      </c>
      <c r="I92" s="26">
        <v>0</v>
      </c>
      <c r="J92" s="26">
        <f t="shared" si="10"/>
        <v>20682</v>
      </c>
      <c r="K92" s="3">
        <f t="shared" si="11"/>
        <v>0</v>
      </c>
      <c r="L92" s="3"/>
    </row>
    <row r="93" spans="1:12" ht="25.5">
      <c r="A93" s="46" t="s">
        <v>59</v>
      </c>
      <c r="B93" s="28" t="s">
        <v>30</v>
      </c>
      <c r="C93" s="29" t="s">
        <v>17</v>
      </c>
      <c r="D93" s="29" t="s">
        <v>19</v>
      </c>
      <c r="E93" s="29" t="s">
        <v>24</v>
      </c>
      <c r="F93" s="28" t="s">
        <v>14</v>
      </c>
      <c r="G93" s="32"/>
      <c r="H93" s="26">
        <f>H94</f>
        <v>10806</v>
      </c>
      <c r="I93" s="26">
        <f>I94</f>
        <v>0</v>
      </c>
      <c r="J93" s="26">
        <f t="shared" si="10"/>
        <v>10806</v>
      </c>
      <c r="K93" s="3">
        <f t="shared" si="11"/>
        <v>0</v>
      </c>
      <c r="L93" s="3"/>
    </row>
    <row r="94" spans="1:12" ht="12.75">
      <c r="A94" s="27" t="s">
        <v>23</v>
      </c>
      <c r="B94" s="28" t="s">
        <v>30</v>
      </c>
      <c r="C94" s="29" t="s">
        <v>17</v>
      </c>
      <c r="D94" s="29" t="s">
        <v>19</v>
      </c>
      <c r="E94" s="29" t="s">
        <v>24</v>
      </c>
      <c r="F94" s="29" t="s">
        <v>14</v>
      </c>
      <c r="G94" s="30" t="s">
        <v>9</v>
      </c>
      <c r="H94" s="26">
        <v>10806</v>
      </c>
      <c r="I94" s="26">
        <f t="shared" ref="I94:I96" si="15">I95</f>
        <v>0</v>
      </c>
      <c r="J94" s="26">
        <f t="shared" si="10"/>
        <v>10806</v>
      </c>
      <c r="K94" s="3">
        <f t="shared" si="11"/>
        <v>0</v>
      </c>
      <c r="L94" s="3"/>
    </row>
    <row r="95" spans="1:12" ht="25.5">
      <c r="A95" s="46" t="s">
        <v>70</v>
      </c>
      <c r="B95" s="28" t="s">
        <v>30</v>
      </c>
      <c r="C95" s="29" t="s">
        <v>17</v>
      </c>
      <c r="D95" s="29" t="s">
        <v>19</v>
      </c>
      <c r="E95" s="29" t="s">
        <v>24</v>
      </c>
      <c r="F95" s="28" t="s">
        <v>14</v>
      </c>
      <c r="G95" s="32"/>
      <c r="H95" s="26">
        <f>H96</f>
        <v>4855</v>
      </c>
      <c r="I95" s="26">
        <f>I96</f>
        <v>0</v>
      </c>
      <c r="J95" s="26">
        <f t="shared" si="10"/>
        <v>4855</v>
      </c>
      <c r="K95" s="3">
        <f t="shared" si="11"/>
        <v>0</v>
      </c>
      <c r="L95" s="3"/>
    </row>
    <row r="96" spans="1:12" ht="12.75">
      <c r="A96" s="27" t="s">
        <v>23</v>
      </c>
      <c r="B96" s="28" t="s">
        <v>30</v>
      </c>
      <c r="C96" s="29" t="s">
        <v>17</v>
      </c>
      <c r="D96" s="29" t="s">
        <v>19</v>
      </c>
      <c r="E96" s="29" t="s">
        <v>24</v>
      </c>
      <c r="F96" s="29" t="s">
        <v>14</v>
      </c>
      <c r="G96" s="30" t="s">
        <v>9</v>
      </c>
      <c r="H96" s="26">
        <v>4855</v>
      </c>
      <c r="I96" s="26">
        <f t="shared" si="15"/>
        <v>0</v>
      </c>
      <c r="J96" s="26">
        <f t="shared" si="10"/>
        <v>4855</v>
      </c>
      <c r="K96" s="3">
        <f t="shared" si="11"/>
        <v>0</v>
      </c>
      <c r="L96" s="3"/>
    </row>
    <row r="97" spans="1:13" ht="12.75">
      <c r="A97" s="46" t="s">
        <v>61</v>
      </c>
      <c r="B97" s="28" t="s">
        <v>30</v>
      </c>
      <c r="C97" s="29" t="s">
        <v>17</v>
      </c>
      <c r="D97" s="29" t="s">
        <v>19</v>
      </c>
      <c r="E97" s="29" t="s">
        <v>24</v>
      </c>
      <c r="F97" s="28" t="s">
        <v>14</v>
      </c>
      <c r="G97" s="32"/>
      <c r="H97" s="26">
        <f>H98</f>
        <v>5021</v>
      </c>
      <c r="I97" s="26">
        <f>I98</f>
        <v>0</v>
      </c>
      <c r="J97" s="26">
        <f t="shared" si="10"/>
        <v>5021</v>
      </c>
      <c r="K97" s="3">
        <f t="shared" si="11"/>
        <v>0</v>
      </c>
      <c r="L97" s="3"/>
    </row>
    <row r="98" spans="1:13" ht="12.75">
      <c r="A98" s="27" t="s">
        <v>23</v>
      </c>
      <c r="B98" s="28" t="s">
        <v>30</v>
      </c>
      <c r="C98" s="29" t="s">
        <v>17</v>
      </c>
      <c r="D98" s="29" t="s">
        <v>19</v>
      </c>
      <c r="E98" s="29" t="s">
        <v>24</v>
      </c>
      <c r="F98" s="29" t="s">
        <v>14</v>
      </c>
      <c r="G98" s="38" t="s">
        <v>9</v>
      </c>
      <c r="H98" s="26">
        <v>5021</v>
      </c>
      <c r="I98" s="26">
        <v>0</v>
      </c>
      <c r="J98" s="26">
        <f t="shared" si="10"/>
        <v>5021</v>
      </c>
      <c r="K98" s="3">
        <f t="shared" si="11"/>
        <v>0</v>
      </c>
      <c r="L98" s="3"/>
    </row>
    <row r="99" spans="1:13" ht="12.75">
      <c r="A99" s="27" t="s">
        <v>37</v>
      </c>
      <c r="B99" s="28" t="s">
        <v>30</v>
      </c>
      <c r="C99" s="29" t="s">
        <v>17</v>
      </c>
      <c r="D99" s="29" t="s">
        <v>19</v>
      </c>
      <c r="E99" s="28" t="s">
        <v>38</v>
      </c>
      <c r="F99" s="34"/>
      <c r="G99" s="49"/>
      <c r="H99" s="40">
        <f t="shared" ref="H99:I102" si="16">H100</f>
        <v>328765.40000000002</v>
      </c>
      <c r="I99" s="40">
        <f t="shared" si="16"/>
        <v>0</v>
      </c>
      <c r="J99" s="26">
        <f t="shared" si="10"/>
        <v>328765.40000000002</v>
      </c>
      <c r="K99" s="3">
        <f t="shared" si="11"/>
        <v>0</v>
      </c>
      <c r="L99" s="3"/>
    </row>
    <row r="100" spans="1:13" ht="12.75">
      <c r="A100" s="27" t="s">
        <v>39</v>
      </c>
      <c r="B100" s="28" t="s">
        <v>30</v>
      </c>
      <c r="C100" s="29" t="s">
        <v>17</v>
      </c>
      <c r="D100" s="29" t="s">
        <v>19</v>
      </c>
      <c r="E100" s="28" t="s">
        <v>40</v>
      </c>
      <c r="F100" s="34"/>
      <c r="G100" s="49"/>
      <c r="H100" s="40">
        <f t="shared" si="16"/>
        <v>328765.40000000002</v>
      </c>
      <c r="I100" s="40">
        <f t="shared" si="16"/>
        <v>0</v>
      </c>
      <c r="J100" s="26">
        <f t="shared" si="10"/>
        <v>328765.40000000002</v>
      </c>
      <c r="K100" s="3">
        <f t="shared" si="11"/>
        <v>0</v>
      </c>
      <c r="L100" s="3"/>
    </row>
    <row r="101" spans="1:13" ht="12.75">
      <c r="A101" s="27" t="s">
        <v>28</v>
      </c>
      <c r="B101" s="28" t="s">
        <v>30</v>
      </c>
      <c r="C101" s="29" t="s">
        <v>17</v>
      </c>
      <c r="D101" s="29" t="s">
        <v>19</v>
      </c>
      <c r="E101" s="28" t="s">
        <v>25</v>
      </c>
      <c r="F101" s="32"/>
      <c r="G101" s="50"/>
      <c r="H101" s="40">
        <f t="shared" si="16"/>
        <v>328765.40000000002</v>
      </c>
      <c r="I101" s="40">
        <f t="shared" si="16"/>
        <v>0</v>
      </c>
      <c r="J101" s="26">
        <f t="shared" si="10"/>
        <v>328765.40000000002</v>
      </c>
      <c r="K101" s="3">
        <f t="shared" si="11"/>
        <v>0</v>
      </c>
      <c r="L101" s="3"/>
    </row>
    <row r="102" spans="1:13" ht="12.75">
      <c r="A102" s="27" t="s">
        <v>22</v>
      </c>
      <c r="B102" s="28" t="s">
        <v>30</v>
      </c>
      <c r="C102" s="29" t="s">
        <v>17</v>
      </c>
      <c r="D102" s="29" t="s">
        <v>19</v>
      </c>
      <c r="E102" s="29" t="s">
        <v>25</v>
      </c>
      <c r="F102" s="30" t="s">
        <v>10</v>
      </c>
      <c r="G102" s="39"/>
      <c r="H102" s="40">
        <f t="shared" si="16"/>
        <v>328765.40000000002</v>
      </c>
      <c r="I102" s="40">
        <f t="shared" si="16"/>
        <v>0</v>
      </c>
      <c r="J102" s="26">
        <f t="shared" si="10"/>
        <v>328765.40000000002</v>
      </c>
      <c r="K102" s="3">
        <f t="shared" si="11"/>
        <v>0</v>
      </c>
      <c r="L102" s="3"/>
    </row>
    <row r="103" spans="1:13" ht="12.75">
      <c r="A103" s="27" t="s">
        <v>11</v>
      </c>
      <c r="B103" s="28" t="s">
        <v>30</v>
      </c>
      <c r="C103" s="29" t="s">
        <v>17</v>
      </c>
      <c r="D103" s="29" t="s">
        <v>19</v>
      </c>
      <c r="E103" s="29" t="s">
        <v>25</v>
      </c>
      <c r="F103" s="30" t="s">
        <v>12</v>
      </c>
      <c r="G103" s="39"/>
      <c r="H103" s="40">
        <f>H104</f>
        <v>328765.40000000002</v>
      </c>
      <c r="I103" s="40">
        <f>I104</f>
        <v>0</v>
      </c>
      <c r="J103" s="26">
        <f t="shared" si="10"/>
        <v>328765.40000000002</v>
      </c>
      <c r="K103" s="3">
        <f t="shared" si="11"/>
        <v>0</v>
      </c>
      <c r="L103" s="3"/>
    </row>
    <row r="104" spans="1:13" ht="25.5">
      <c r="A104" s="27" t="s">
        <v>13</v>
      </c>
      <c r="B104" s="28" t="s">
        <v>30</v>
      </c>
      <c r="C104" s="29" t="s">
        <v>17</v>
      </c>
      <c r="D104" s="29" t="s">
        <v>19</v>
      </c>
      <c r="E104" s="29" t="s">
        <v>25</v>
      </c>
      <c r="F104" s="28" t="s">
        <v>14</v>
      </c>
      <c r="G104" s="42"/>
      <c r="H104" s="41">
        <f>H105+H106</f>
        <v>328765.40000000002</v>
      </c>
      <c r="I104" s="41">
        <f>I105+I106</f>
        <v>0</v>
      </c>
      <c r="J104" s="26">
        <f t="shared" si="10"/>
        <v>328765.40000000002</v>
      </c>
      <c r="K104" s="3">
        <f t="shared" si="11"/>
        <v>0</v>
      </c>
      <c r="L104" s="3"/>
    </row>
    <row r="105" spans="1:13" ht="12.75">
      <c r="A105" s="27" t="s">
        <v>23</v>
      </c>
      <c r="B105" s="28" t="s">
        <v>30</v>
      </c>
      <c r="C105" s="29" t="s">
        <v>17</v>
      </c>
      <c r="D105" s="29" t="s">
        <v>19</v>
      </c>
      <c r="E105" s="29" t="s">
        <v>25</v>
      </c>
      <c r="F105" s="29" t="s">
        <v>14</v>
      </c>
      <c r="G105" s="30" t="s">
        <v>9</v>
      </c>
      <c r="H105" s="26">
        <v>3287.7</v>
      </c>
      <c r="I105" s="26">
        <f>I108</f>
        <v>0</v>
      </c>
      <c r="J105" s="26">
        <f t="shared" si="10"/>
        <v>3287.7</v>
      </c>
      <c r="K105" s="3">
        <f t="shared" si="11"/>
        <v>0</v>
      </c>
      <c r="L105" s="3"/>
    </row>
    <row r="106" spans="1:13" ht="12.75">
      <c r="A106" s="27" t="s">
        <v>73</v>
      </c>
      <c r="B106" s="28" t="s">
        <v>30</v>
      </c>
      <c r="C106" s="29" t="s">
        <v>17</v>
      </c>
      <c r="D106" s="29" t="s">
        <v>19</v>
      </c>
      <c r="E106" s="29" t="s">
        <v>25</v>
      </c>
      <c r="F106" s="29" t="s">
        <v>14</v>
      </c>
      <c r="G106" s="30" t="s">
        <v>74</v>
      </c>
      <c r="H106" s="26">
        <f>H109</f>
        <v>325477.7</v>
      </c>
      <c r="I106" s="26">
        <v>0</v>
      </c>
      <c r="J106" s="26">
        <f t="shared" si="10"/>
        <v>325477.7</v>
      </c>
      <c r="K106" s="3">
        <f t="shared" si="11"/>
        <v>0</v>
      </c>
      <c r="L106" s="3"/>
    </row>
    <row r="107" spans="1:13" ht="12.75">
      <c r="A107" s="46" t="s">
        <v>50</v>
      </c>
      <c r="B107" s="28" t="s">
        <v>30</v>
      </c>
      <c r="C107" s="29" t="s">
        <v>17</v>
      </c>
      <c r="D107" s="29" t="s">
        <v>19</v>
      </c>
      <c r="E107" s="29" t="s">
        <v>25</v>
      </c>
      <c r="F107" s="28" t="s">
        <v>14</v>
      </c>
      <c r="G107" s="32"/>
      <c r="H107" s="26">
        <f>H108+H109</f>
        <v>328765.40000000002</v>
      </c>
      <c r="I107" s="26">
        <f>I108+I109</f>
        <v>0</v>
      </c>
      <c r="J107" s="26">
        <f t="shared" si="10"/>
        <v>328765.40000000002</v>
      </c>
      <c r="K107" s="3">
        <f t="shared" si="11"/>
        <v>0</v>
      </c>
      <c r="L107" s="3"/>
    </row>
    <row r="108" spans="1:13" ht="12.75">
      <c r="A108" s="57" t="s">
        <v>23</v>
      </c>
      <c r="B108" s="58" t="s">
        <v>30</v>
      </c>
      <c r="C108" s="59" t="s">
        <v>17</v>
      </c>
      <c r="D108" s="59" t="s">
        <v>19</v>
      </c>
      <c r="E108" s="59" t="s">
        <v>25</v>
      </c>
      <c r="F108" s="59" t="s">
        <v>14</v>
      </c>
      <c r="G108" s="38" t="s">
        <v>9</v>
      </c>
      <c r="H108" s="60">
        <v>3287.7</v>
      </c>
      <c r="I108" s="26">
        <v>0</v>
      </c>
      <c r="J108" s="26">
        <f t="shared" si="10"/>
        <v>3287.7</v>
      </c>
      <c r="K108" s="3">
        <f t="shared" si="11"/>
        <v>0</v>
      </c>
      <c r="L108" s="3"/>
      <c r="M108" s="3">
        <f>L108</f>
        <v>0</v>
      </c>
    </row>
    <row r="109" spans="1:13" ht="12.75">
      <c r="A109" s="61" t="s">
        <v>73</v>
      </c>
      <c r="B109" s="50" t="s">
        <v>30</v>
      </c>
      <c r="C109" s="39" t="s">
        <v>17</v>
      </c>
      <c r="D109" s="39" t="s">
        <v>19</v>
      </c>
      <c r="E109" s="39" t="s">
        <v>25</v>
      </c>
      <c r="F109" s="39" t="s">
        <v>14</v>
      </c>
      <c r="G109" s="50" t="s">
        <v>74</v>
      </c>
      <c r="H109" s="26">
        <v>325477.7</v>
      </c>
      <c r="I109" s="26">
        <v>0</v>
      </c>
      <c r="J109" s="26">
        <f t="shared" si="10"/>
        <v>325477.7</v>
      </c>
      <c r="K109" s="3">
        <f t="shared" si="11"/>
        <v>0</v>
      </c>
      <c r="L109" s="3"/>
      <c r="M109" s="3"/>
    </row>
    <row r="110" spans="1:13" ht="84" customHeight="1">
      <c r="A110" s="74" t="s">
        <v>71</v>
      </c>
      <c r="B110" s="74"/>
      <c r="C110" s="74"/>
      <c r="D110" s="74"/>
      <c r="E110" s="74"/>
      <c r="F110" s="74"/>
      <c r="G110" s="74"/>
      <c r="H110" s="74"/>
      <c r="I110" s="64"/>
      <c r="J110" s="64"/>
    </row>
    <row r="111" spans="1:13">
      <c r="I111" s="64"/>
      <c r="J111" s="64"/>
    </row>
    <row r="112" spans="1:13">
      <c r="I112" s="64"/>
      <c r="J112" s="64"/>
    </row>
    <row r="113" spans="9:10">
      <c r="I113" s="64"/>
      <c r="J113" s="64"/>
    </row>
    <row r="114" spans="9:10">
      <c r="I114" s="64"/>
      <c r="J114" s="64"/>
    </row>
    <row r="115" spans="9:10">
      <c r="I115" s="64"/>
      <c r="J115" s="64"/>
    </row>
    <row r="116" spans="9:10">
      <c r="I116" s="64"/>
      <c r="J116" s="64"/>
    </row>
    <row r="117" spans="9:10">
      <c r="I117" s="64"/>
      <c r="J117" s="64"/>
    </row>
    <row r="118" spans="9:10">
      <c r="I118" s="64"/>
      <c r="J118" s="64"/>
    </row>
    <row r="119" spans="9:10">
      <c r="I119" s="64"/>
      <c r="J119" s="64"/>
    </row>
    <row r="120" spans="9:10">
      <c r="I120" s="64"/>
      <c r="J120" s="64"/>
    </row>
    <row r="121" spans="9:10">
      <c r="I121" s="64"/>
      <c r="J121" s="64"/>
    </row>
    <row r="122" spans="9:10">
      <c r="I122" s="64"/>
      <c r="J122" s="64"/>
    </row>
    <row r="123" spans="9:10">
      <c r="I123" s="64"/>
      <c r="J123" s="64"/>
    </row>
    <row r="124" spans="9:10">
      <c r="I124" s="64"/>
      <c r="J124" s="64"/>
    </row>
    <row r="125" spans="9:10">
      <c r="I125" s="64"/>
      <c r="J125" s="64"/>
    </row>
    <row r="126" spans="9:10">
      <c r="I126" s="64"/>
      <c r="J126" s="64"/>
    </row>
    <row r="127" spans="9:10">
      <c r="I127" s="64"/>
      <c r="J127" s="64"/>
    </row>
    <row r="128" spans="9:10">
      <c r="I128" s="64"/>
      <c r="J128" s="64"/>
    </row>
    <row r="129" spans="9:10">
      <c r="I129" s="64"/>
      <c r="J129" s="64"/>
    </row>
    <row r="130" spans="9:10">
      <c r="I130" s="64"/>
      <c r="J130" s="64"/>
    </row>
    <row r="131" spans="9:10">
      <c r="I131" s="64"/>
      <c r="J131" s="64"/>
    </row>
    <row r="132" spans="9:10">
      <c r="I132" s="64"/>
      <c r="J132" s="64"/>
    </row>
    <row r="133" spans="9:10">
      <c r="I133" s="64"/>
      <c r="J133" s="64"/>
    </row>
    <row r="134" spans="9:10">
      <c r="I134" s="64"/>
      <c r="J134" s="64"/>
    </row>
    <row r="135" spans="9:10">
      <c r="I135" s="64"/>
      <c r="J135" s="64"/>
    </row>
    <row r="136" spans="9:10">
      <c r="I136" s="64"/>
      <c r="J136" s="64"/>
    </row>
    <row r="137" spans="9:10">
      <c r="I137" s="64"/>
      <c r="J137" s="64"/>
    </row>
    <row r="138" spans="9:10">
      <c r="I138" s="64"/>
      <c r="J138" s="64"/>
    </row>
    <row r="139" spans="9:10">
      <c r="I139" s="64"/>
      <c r="J139" s="64"/>
    </row>
    <row r="140" spans="9:10">
      <c r="I140" s="64"/>
      <c r="J140" s="64"/>
    </row>
    <row r="141" spans="9:10">
      <c r="I141" s="64"/>
      <c r="J141" s="64"/>
    </row>
    <row r="142" spans="9:10">
      <c r="I142" s="64"/>
      <c r="J142" s="64"/>
    </row>
    <row r="143" spans="9:10">
      <c r="I143" s="64"/>
      <c r="J143" s="64"/>
    </row>
    <row r="144" spans="9:10">
      <c r="I144" s="64"/>
      <c r="J144" s="64"/>
    </row>
    <row r="145" spans="9:10">
      <c r="I145" s="64"/>
      <c r="J145" s="64"/>
    </row>
    <row r="146" spans="9:10">
      <c r="I146" s="64"/>
      <c r="J146" s="64"/>
    </row>
    <row r="147" spans="9:10">
      <c r="I147" s="64"/>
      <c r="J147" s="64"/>
    </row>
    <row r="148" spans="9:10">
      <c r="I148" s="64"/>
      <c r="J148" s="64"/>
    </row>
    <row r="149" spans="9:10">
      <c r="I149" s="68"/>
      <c r="J149" s="68"/>
    </row>
    <row r="150" spans="9:10">
      <c r="I150" s="69"/>
      <c r="J150" s="68"/>
    </row>
    <row r="151" spans="9:10">
      <c r="I151" s="69"/>
      <c r="J151" s="68"/>
    </row>
    <row r="152" spans="9:10">
      <c r="I152" s="69"/>
      <c r="J152" s="68"/>
    </row>
    <row r="153" spans="9:10">
      <c r="I153" s="69"/>
      <c r="J153" s="68"/>
    </row>
    <row r="154" spans="9:10">
      <c r="I154" s="69"/>
      <c r="J154" s="68"/>
    </row>
    <row r="155" spans="9:10">
      <c r="I155" s="69"/>
      <c r="J155" s="68"/>
    </row>
    <row r="156" spans="9:10">
      <c r="I156" s="69"/>
      <c r="J156" s="68"/>
    </row>
    <row r="157" spans="9:10">
      <c r="I157" s="69"/>
      <c r="J157" s="68"/>
    </row>
    <row r="158" spans="9:10">
      <c r="I158" s="69"/>
      <c r="J158" s="68"/>
    </row>
    <row r="159" spans="9:10">
      <c r="I159" s="69"/>
      <c r="J159" s="68"/>
    </row>
    <row r="160" spans="9:10">
      <c r="I160" s="69"/>
      <c r="J160" s="68"/>
    </row>
    <row r="161" spans="9:10">
      <c r="I161" s="69"/>
      <c r="J161" s="68"/>
    </row>
    <row r="162" spans="9:10">
      <c r="I162" s="69"/>
      <c r="J162" s="68"/>
    </row>
    <row r="163" spans="9:10">
      <c r="I163" s="69"/>
      <c r="J163" s="68"/>
    </row>
    <row r="164" spans="9:10">
      <c r="I164" s="69"/>
      <c r="J164" s="68"/>
    </row>
    <row r="165" spans="9:10">
      <c r="I165" s="69"/>
      <c r="J165" s="68"/>
    </row>
    <row r="166" spans="9:10">
      <c r="I166" s="69"/>
      <c r="J166" s="68"/>
    </row>
    <row r="167" spans="9:10">
      <c r="I167" s="69"/>
      <c r="J167" s="68"/>
    </row>
    <row r="168" spans="9:10">
      <c r="I168" s="69"/>
      <c r="J168" s="68"/>
    </row>
    <row r="169" spans="9:10">
      <c r="I169" s="69"/>
      <c r="J169" s="68"/>
    </row>
    <row r="170" spans="9:10">
      <c r="I170" s="69"/>
      <c r="J170" s="68"/>
    </row>
    <row r="171" spans="9:10">
      <c r="I171" s="69"/>
      <c r="J171" s="68"/>
    </row>
    <row r="172" spans="9:10">
      <c r="I172" s="69"/>
      <c r="J172" s="68"/>
    </row>
    <row r="173" spans="9:10">
      <c r="I173" s="69"/>
      <c r="J173" s="68"/>
    </row>
    <row r="174" spans="9:10">
      <c r="I174" s="69"/>
      <c r="J174" s="68"/>
    </row>
    <row r="175" spans="9:10">
      <c r="I175" s="69"/>
      <c r="J175" s="68"/>
    </row>
    <row r="176" spans="9:10">
      <c r="I176" s="69"/>
      <c r="J176" s="68"/>
    </row>
    <row r="177" spans="9:10">
      <c r="I177" s="69"/>
      <c r="J177" s="68"/>
    </row>
    <row r="178" spans="9:10">
      <c r="I178" s="69"/>
      <c r="J178" s="68"/>
    </row>
    <row r="179" spans="9:10">
      <c r="I179" s="69"/>
      <c r="J179" s="68"/>
    </row>
    <row r="180" spans="9:10">
      <c r="I180" s="69"/>
      <c r="J180" s="68"/>
    </row>
    <row r="181" spans="9:10">
      <c r="I181" s="69"/>
      <c r="J181" s="68"/>
    </row>
    <row r="182" spans="9:10">
      <c r="I182" s="69"/>
      <c r="J182" s="68"/>
    </row>
    <row r="183" spans="9:10">
      <c r="I183" s="69"/>
      <c r="J183" s="68"/>
    </row>
    <row r="184" spans="9:10">
      <c r="I184" s="69"/>
      <c r="J184" s="68"/>
    </row>
  </sheetData>
  <mergeCells count="4">
    <mergeCell ref="A2:H2"/>
    <mergeCell ref="A3:H3"/>
    <mergeCell ref="A110:H110"/>
    <mergeCell ref="C1:J1"/>
  </mergeCells>
  <pageMargins left="1.1811023622047245" right="0.39370078740157483" top="0.78740157480314965" bottom="0.78740157480314965" header="0" footer="0"/>
  <pageSetup paperSize="9" scale="4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Вед.свод  на 01.02</vt:lpstr>
      <vt:lpstr>'Вед.свод  на 01.02'!Заголовки_для_печати</vt:lpstr>
      <vt:lpstr>'Вед.свод  на 01.02'!Область_печати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Суслова</cp:lastModifiedBy>
  <cp:lastPrinted>2022-12-07T11:05:39Z</cp:lastPrinted>
  <dcterms:created xsi:type="dcterms:W3CDTF">2013-11-29T08:14:39Z</dcterms:created>
  <dcterms:modified xsi:type="dcterms:W3CDTF">2023-03-23T09:24:42Z</dcterms:modified>
</cp:coreProperties>
</file>