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" windowWidth="19035" windowHeight="9975"/>
  </bookViews>
  <sheets>
    <sheet name="Вед.свод" sheetId="1" r:id="rId1"/>
  </sheets>
  <definedNames>
    <definedName name="_xlnm._FilterDatabase" localSheetId="0" hidden="1">Вед.свод!$A$4:$J$114</definedName>
    <definedName name="_xlnm.Print_Titles" localSheetId="0">Вед.свод!$4:$4</definedName>
    <definedName name="_xlnm.Print_Area" localSheetId="0">Вед.свод!$A$1:$J$116</definedName>
  </definedNames>
  <calcPr calcId="124519"/>
</workbook>
</file>

<file path=xl/calcChain.xml><?xml version="1.0" encoding="utf-8"?>
<calcChain xmlns="http://schemas.openxmlformats.org/spreadsheetml/2006/main">
  <c r="H13" i="1"/>
  <c r="H7"/>
  <c r="H6"/>
  <c r="H9"/>
  <c r="H11"/>
  <c r="H12"/>
  <c r="I38"/>
  <c r="J38" s="1"/>
  <c r="H38"/>
  <c r="H22"/>
  <c r="H56" l="1"/>
  <c r="J18"/>
  <c r="J25"/>
  <c r="J26"/>
  <c r="J28"/>
  <c r="J29"/>
  <c r="J31"/>
  <c r="J32"/>
  <c r="J34"/>
  <c r="J35"/>
  <c r="J40"/>
  <c r="J41"/>
  <c r="J47"/>
  <c r="J48"/>
  <c r="J57"/>
  <c r="J58"/>
  <c r="J59"/>
  <c r="J66"/>
  <c r="J75"/>
  <c r="J76"/>
  <c r="J82"/>
  <c r="J89"/>
  <c r="J90"/>
  <c r="J96"/>
  <c r="J97"/>
  <c r="J105"/>
  <c r="J106"/>
  <c r="J107"/>
  <c r="J113"/>
  <c r="J114"/>
  <c r="I17"/>
  <c r="I16" s="1"/>
  <c r="I15" s="1"/>
  <c r="I14" s="1"/>
  <c r="I10"/>
  <c r="I7" s="1"/>
  <c r="I24"/>
  <c r="I27"/>
  <c r="I30"/>
  <c r="I33"/>
  <c r="I39"/>
  <c r="I37" s="1"/>
  <c r="I36" s="1"/>
  <c r="I46"/>
  <c r="I45" s="1"/>
  <c r="I44" s="1"/>
  <c r="I43" s="1"/>
  <c r="I42" s="1"/>
  <c r="I55"/>
  <c r="I54" s="1"/>
  <c r="I53" s="1"/>
  <c r="I52" s="1"/>
  <c r="I64"/>
  <c r="I63" s="1"/>
  <c r="I62" s="1"/>
  <c r="I61" s="1"/>
  <c r="I60" s="1"/>
  <c r="I74"/>
  <c r="I73" s="1"/>
  <c r="I72" s="1"/>
  <c r="I71" s="1"/>
  <c r="I70" s="1"/>
  <c r="I81"/>
  <c r="I80" s="1"/>
  <c r="I79" s="1"/>
  <c r="I78" s="1"/>
  <c r="I77" s="1"/>
  <c r="I88"/>
  <c r="I87" s="1"/>
  <c r="I86" s="1"/>
  <c r="I85" s="1"/>
  <c r="I84" s="1"/>
  <c r="I95"/>
  <c r="I94" s="1"/>
  <c r="I93" s="1"/>
  <c r="I92" s="1"/>
  <c r="I91" s="1"/>
  <c r="I103"/>
  <c r="I102" s="1"/>
  <c r="I101" s="1"/>
  <c r="I100" s="1"/>
  <c r="I104"/>
  <c r="I112"/>
  <c r="I111" s="1"/>
  <c r="I110" s="1"/>
  <c r="I109" s="1"/>
  <c r="I108" s="1"/>
  <c r="I21" l="1"/>
  <c r="I99"/>
  <c r="I69"/>
  <c r="I51"/>
  <c r="I50" s="1"/>
  <c r="I49" s="1"/>
  <c r="I9"/>
  <c r="J22"/>
  <c r="H23"/>
  <c r="J23" s="1"/>
  <c r="H24"/>
  <c r="J24" s="1"/>
  <c r="H27"/>
  <c r="J27" s="1"/>
  <c r="H30"/>
  <c r="J30" s="1"/>
  <c r="H33"/>
  <c r="J33" s="1"/>
  <c r="H39"/>
  <c r="H37" s="1"/>
  <c r="H36" s="1"/>
  <c r="J36" s="1"/>
  <c r="H46"/>
  <c r="H45" s="1"/>
  <c r="H44" s="1"/>
  <c r="H43" s="1"/>
  <c r="H42" s="1"/>
  <c r="J42" s="1"/>
  <c r="H65"/>
  <c r="H74"/>
  <c r="H73" s="1"/>
  <c r="H72" s="1"/>
  <c r="H71" s="1"/>
  <c r="H70" s="1"/>
  <c r="J70" s="1"/>
  <c r="H83"/>
  <c r="H87"/>
  <c r="H86" s="1"/>
  <c r="H85" s="1"/>
  <c r="H84" s="1"/>
  <c r="J84" s="1"/>
  <c r="H88"/>
  <c r="J88" s="1"/>
  <c r="H95"/>
  <c r="H94" s="1"/>
  <c r="H93" s="1"/>
  <c r="H92" s="1"/>
  <c r="H91" s="1"/>
  <c r="J91" s="1"/>
  <c r="H104"/>
  <c r="H103" s="1"/>
  <c r="H102" s="1"/>
  <c r="H101" s="1"/>
  <c r="H100" s="1"/>
  <c r="J100" s="1"/>
  <c r="H112"/>
  <c r="H111" s="1"/>
  <c r="H110" s="1"/>
  <c r="H109" s="1"/>
  <c r="H108" s="1"/>
  <c r="J108" s="1"/>
  <c r="H10"/>
  <c r="J10" s="1"/>
  <c r="I68" l="1"/>
  <c r="I98"/>
  <c r="J39"/>
  <c r="J45"/>
  <c r="J73"/>
  <c r="J87"/>
  <c r="J95"/>
  <c r="J103"/>
  <c r="J111"/>
  <c r="J44"/>
  <c r="J72"/>
  <c r="J86"/>
  <c r="J92"/>
  <c r="J102"/>
  <c r="J112"/>
  <c r="J104"/>
  <c r="H81"/>
  <c r="J83"/>
  <c r="H64"/>
  <c r="J65"/>
  <c r="I20"/>
  <c r="J43"/>
  <c r="J71"/>
  <c r="J85"/>
  <c r="J93"/>
  <c r="J101"/>
  <c r="J109"/>
  <c r="J37"/>
  <c r="J46"/>
  <c r="J74"/>
  <c r="J94"/>
  <c r="J110"/>
  <c r="H55"/>
  <c r="J56"/>
  <c r="I6"/>
  <c r="I5" s="1"/>
  <c r="I8"/>
  <c r="H99"/>
  <c r="H98" s="1"/>
  <c r="H21"/>
  <c r="J21" s="1"/>
  <c r="J9"/>
  <c r="H20"/>
  <c r="H19" s="1"/>
  <c r="H17"/>
  <c r="J17" s="1"/>
  <c r="J7"/>
  <c r="I19" l="1"/>
  <c r="J20"/>
  <c r="H63"/>
  <c r="J64"/>
  <c r="H80"/>
  <c r="J81"/>
  <c r="I67"/>
  <c r="J98"/>
  <c r="J99"/>
  <c r="H54"/>
  <c r="J55"/>
  <c r="H8"/>
  <c r="J8" s="1"/>
  <c r="H16"/>
  <c r="J16" s="1"/>
  <c r="J6"/>
  <c r="H79" l="1"/>
  <c r="J80"/>
  <c r="H62"/>
  <c r="J63"/>
  <c r="J19"/>
  <c r="I13"/>
  <c r="H53"/>
  <c r="J54"/>
  <c r="H15"/>
  <c r="J15" s="1"/>
  <c r="H5"/>
  <c r="J5" s="1"/>
  <c r="H61" l="1"/>
  <c r="J62"/>
  <c r="H78"/>
  <c r="J79"/>
  <c r="I12"/>
  <c r="H52"/>
  <c r="J53"/>
  <c r="H14"/>
  <c r="I11" l="1"/>
  <c r="H77"/>
  <c r="J78"/>
  <c r="H60"/>
  <c r="J60" s="1"/>
  <c r="J61"/>
  <c r="J13"/>
  <c r="J14"/>
  <c r="H51"/>
  <c r="J52"/>
  <c r="J77" l="1"/>
  <c r="H69"/>
  <c r="J12"/>
  <c r="H50"/>
  <c r="J51"/>
  <c r="J11" l="1"/>
  <c r="H68"/>
  <c r="J69"/>
  <c r="H49"/>
  <c r="J49" s="1"/>
  <c r="J50"/>
  <c r="H67" l="1"/>
  <c r="J67" s="1"/>
  <c r="J68"/>
</calcChain>
</file>

<file path=xl/sharedStrings.xml><?xml version="1.0" encoding="utf-8"?>
<sst xmlns="http://schemas.openxmlformats.org/spreadsheetml/2006/main" count="646" uniqueCount="83">
  <si>
    <t>Наименование</t>
  </si>
  <si>
    <t>ГРБС</t>
  </si>
  <si>
    <t>РПр</t>
  </si>
  <si>
    <t>Пр</t>
  </si>
  <si>
    <t>ЦСт</t>
  </si>
  <si>
    <t>ВР</t>
  </si>
  <si>
    <t>Ист</t>
  </si>
  <si>
    <t>Итого:</t>
  </si>
  <si>
    <t>городские средства</t>
  </si>
  <si>
    <t>1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</si>
  <si>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</si>
  <si>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</si>
  <si>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</si>
  <si>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</si>
  <si>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</si>
  <si>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</si>
  <si>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Управление градостроительства администрации города Орла</t>
  </si>
  <si>
    <t>133</t>
  </si>
  <si>
    <t>Непрограммные мероприятия</t>
  </si>
  <si>
    <t>Жилищно-коммунальное хозяйство</t>
  </si>
  <si>
    <t>0500</t>
  </si>
  <si>
    <t>Коммунальное хозяйство</t>
  </si>
  <si>
    <t>0502</t>
  </si>
  <si>
    <t>Ведомственная целевая программа "Муниципальная адресная инвестиционная программа"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</si>
  <si>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</si>
  <si>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</si>
  <si>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</si>
  <si>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</si>
  <si>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</si>
  <si>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</si>
  <si>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НАЦИОНАЛЬНАЯ ЭКОНОМИКА</t>
  </si>
  <si>
    <t>0400</t>
  </si>
  <si>
    <t>Дорожное хозяйство (дорожные фонды)</t>
  </si>
  <si>
    <t>0409</t>
  </si>
  <si>
    <t>1000000000</t>
  </si>
  <si>
    <t>Капитальные вложения в объекты государственной (муниципальной) собственности</t>
  </si>
  <si>
    <t>Городские средства</t>
  </si>
  <si>
    <t>1070000000</t>
  </si>
  <si>
    <t>107E155200</t>
  </si>
  <si>
    <t>Единица измерения: тыс. руб.</t>
  </si>
  <si>
    <t>Капитальное строительство-реконструкция "Красного моста" в городе Орле</t>
  </si>
  <si>
    <t>10700S2312</t>
  </si>
  <si>
    <t>Областные средства</t>
  </si>
  <si>
    <t>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</si>
  <si>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</si>
  <si>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</si>
  <si>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</si>
  <si>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</si>
  <si>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Строительство детского сада (ясли) в 795 квартале г. Орле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</si>
  <si>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</si>
  <si>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</si>
  <si>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 xml:space="preserve"> Проектирование строительства объекта "Улица Николая Сенина на участке от ул.Зеленина до ул.Аркадия Узловского в г.Орле"</t>
  </si>
  <si>
    <t>Проектирование объекта "Строительство очистных сооружений с целью эксплуатации коллектора дождевой канализации в микрорайоне "Веселая слобода". Вариант 2"</t>
  </si>
  <si>
    <t>Строительство объекта "Блочная котельная по ул. Высоковольтная в городе Орле"</t>
  </si>
  <si>
    <t>Строительство объекта "Детский сад (ясли) по ул. Планерная в г. Орле"</t>
  </si>
  <si>
    <t>Проектирование, строительство и ввод в эксплуатацию объекта "Детский сад (ясли) по ул. Ливенская в г. Орле" (I этап строительства)</t>
  </si>
  <si>
    <t>Проектирование строительства объекта "Школа в 795 квартале г. Орла"</t>
  </si>
  <si>
    <t>Проектирование строительства объекта "Пристройки начальной и средней школы к МБОУ - СОШ № 50 в г. Орле"</t>
  </si>
  <si>
    <t>Проектирование объекта "Строительство здания начальной школы в составе МБОУ лицей № 40 в г. Орле"</t>
  </si>
  <si>
    <t xml:space="preserve">Заместитель главы администрации - начальник финансово-экономического управления администрации города Орла                                                                            </t>
  </si>
  <si>
    <t>Бюджетные инвестиции в объекты капитального строительства на 2021 год</t>
  </si>
  <si>
    <t>Проектирование строительство объекта "Улица Кузнецова на участке от Московского шоссе до ул. Раздольная"</t>
  </si>
  <si>
    <t>Проектирование строительства объекта "Улица Витольда Почернина в микрорайоне "Зареченский" на участке от ул. Зеленина до ул. Заречная в г. Орле"</t>
  </si>
  <si>
    <t>Проектирование и строительство объекта "Улица Орловских партизан на участке от Московского шоссе до ул. Косманавтов в г. Орле"</t>
  </si>
  <si>
    <t>Строительство объекта "Водовод от ул. Авиационной до ул. Генерала Родина"</t>
  </si>
  <si>
    <t>Строительство и реконструкция (модернизация) объектов питьевого водоснабжения</t>
  </si>
  <si>
    <t>Cоздание новых мест в общеобразовательных организациях</t>
  </si>
  <si>
    <t>Реконструкция "Красного моста" в городе Орле"</t>
  </si>
  <si>
    <t>Обоснование бюджетных инвестиций на проектирование, строительство и ввод в эксплуатацию объекта капитального строительства "Детский сад (ясли) по ул. Ливенская в г. Орле"</t>
  </si>
  <si>
    <t>Проектирование объекта "Строительство детского сада (ясли) в 795 квартале г. Орла"</t>
  </si>
  <si>
    <t>107F552430</t>
  </si>
  <si>
    <t>областные средства</t>
  </si>
  <si>
    <t>А.В. Степанов</t>
  </si>
  <si>
    <t>Проектирование строительства объекта "Участок автомобильной дороги по ул. Бурова от дома №46 до ул. Родзевича-Белевича в г.Орле "</t>
  </si>
  <si>
    <t>107R153933</t>
  </si>
  <si>
    <t>Капитальное строительство</t>
  </si>
  <si>
    <t>10700S2310</t>
  </si>
  <si>
    <t>Утверждено на 2021 год</t>
  </si>
  <si>
    <t>Отчет за 1 полугодие</t>
  </si>
  <si>
    <t>% исполнения к утвержденному бюджету</t>
  </si>
  <si>
    <t>Строительство объекта "Школа на 1225 мест по ул. Зеленина в г. Орле"</t>
  </si>
  <si>
    <t>Финансовое обеспечение дорожной деятельности-реконструкция "Красного моста" в городе Орле</t>
  </si>
  <si>
    <t>Приложение  16
к постановлению администрации города Орла
  от 29.07.2021 №3106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</si>
</sst>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i/>
      <sz val="10"/>
      <name val="Arial Cyr"/>
      <charset val="204"/>
    </font>
    <font>
      <sz val="10"/>
      <color indexed="8"/>
      <name val="Arial"/>
      <family val="2"/>
    </font>
    <font>
      <sz val="10"/>
      <name val="Arial Cyr"/>
      <charset val="204"/>
    </font>
    <font>
      <b/>
      <sz val="12"/>
      <name val="Arial Cyr"/>
      <family val="2"/>
      <charset val="204"/>
    </font>
    <font>
      <sz val="11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204"/>
    </font>
    <font>
      <sz val="11"/>
      <name val="Arial"/>
      <family val="2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"/>
      <family val="2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b/>
      <i/>
      <sz val="10"/>
      <name val="Arial Cyr"/>
      <charset val="204"/>
    </font>
    <font>
      <b/>
      <sz val="11"/>
      <color rgb="FF000000"/>
      <name val="Calibri"/>
      <family val="2"/>
      <charset val="204"/>
      <scheme val="minor"/>
    </font>
    <font>
      <i/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4" fontId="15" fillId="0" borderId="3">
      <alignment horizontal="right" vertical="center"/>
    </xf>
    <xf numFmtId="0" fontId="5" fillId="0" borderId="0">
      <alignment horizontal="right" vertical="center" wrapText="1"/>
    </xf>
    <xf numFmtId="49" fontId="16" fillId="0" borderId="3">
      <alignment horizontal="center" vertical="center" wrapText="1"/>
    </xf>
    <xf numFmtId="1" fontId="17" fillId="0" borderId="3">
      <alignment horizontal="center" vertical="top" shrinkToFit="1"/>
    </xf>
    <xf numFmtId="49" fontId="18" fillId="0" borderId="3">
      <alignment horizontal="left" vertical="center" wrapText="1"/>
    </xf>
    <xf numFmtId="49" fontId="5" fillId="0" borderId="1">
      <alignment horizontal="left" vertical="center" wrapText="1"/>
    </xf>
    <xf numFmtId="49" fontId="15" fillId="0" borderId="3">
      <alignment horizontal="center" vertical="center" shrinkToFit="1"/>
    </xf>
    <xf numFmtId="0" fontId="19" fillId="0" borderId="0"/>
    <xf numFmtId="49" fontId="18" fillId="0" borderId="3">
      <alignment horizontal="center" vertical="center" shrinkToFit="1"/>
    </xf>
    <xf numFmtId="49" fontId="5" fillId="0" borderId="1">
      <alignment horizontal="center" vertical="center" shrinkToFit="1"/>
    </xf>
    <xf numFmtId="49" fontId="18" fillId="0" borderId="3">
      <alignment horizontal="center" vertical="center"/>
    </xf>
    <xf numFmtId="49" fontId="5" fillId="0" borderId="1">
      <alignment horizontal="center" vertical="center"/>
    </xf>
    <xf numFmtId="4" fontId="16" fillId="0" borderId="4">
      <alignment horizontal="right" vertical="center"/>
    </xf>
    <xf numFmtId="0" fontId="20" fillId="0" borderId="3">
      <alignment vertical="top" wrapText="1"/>
    </xf>
    <xf numFmtId="164" fontId="20" fillId="2" borderId="3">
      <alignment horizontal="right" vertical="top" shrinkToFit="1"/>
    </xf>
    <xf numFmtId="49" fontId="16" fillId="0" borderId="4">
      <alignment horizontal="center" vertical="center" wrapText="1"/>
    </xf>
    <xf numFmtId="0" fontId="23" fillId="0" borderId="3">
      <alignment horizontal="center" vertical="center" wrapText="1"/>
    </xf>
  </cellStyleXfs>
  <cellXfs count="72">
    <xf numFmtId="0" fontId="0" fillId="0" borderId="0" xfId="0"/>
    <xf numFmtId="49" fontId="3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left" vertical="center" wrapText="1" indent="2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1" fontId="6" fillId="0" borderId="2" xfId="0" applyNumberFormat="1" applyFont="1" applyFill="1" applyBorder="1" applyAlignment="1">
      <alignment horizontal="left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" fontId="10" fillId="0" borderId="2" xfId="6" applyNumberFormat="1" applyFont="1" applyFill="1" applyBorder="1" applyProtection="1">
      <alignment horizontal="left" vertical="center" wrapText="1"/>
    </xf>
    <xf numFmtId="49" fontId="10" fillId="0" borderId="2" xfId="10" applyNumberFormat="1" applyFont="1" applyFill="1" applyBorder="1" applyProtection="1">
      <alignment horizontal="center" vertical="center" shrinkToFit="1"/>
    </xf>
    <xf numFmtId="49" fontId="10" fillId="0" borderId="2" xfId="12" applyNumberFormat="1" applyFont="1" applyFill="1" applyBorder="1" applyProtection="1">
      <alignment horizontal="center" vertical="center"/>
    </xf>
    <xf numFmtId="1" fontId="6" fillId="0" borderId="0" xfId="0" applyNumberFormat="1" applyFont="1" applyFill="1" applyAlignment="1">
      <alignment vertical="center" wrapText="1"/>
    </xf>
    <xf numFmtId="49" fontId="6" fillId="0" borderId="0" xfId="0" applyNumberFormat="1" applyFont="1" applyFill="1" applyAlignment="1">
      <alignment wrapText="1"/>
    </xf>
    <xf numFmtId="49" fontId="12" fillId="0" borderId="2" xfId="10" applyNumberFormat="1" applyFont="1" applyFill="1" applyBorder="1" applyProtection="1">
      <alignment horizontal="center" vertical="center" shrinkToFit="1"/>
    </xf>
    <xf numFmtId="49" fontId="9" fillId="0" borderId="2" xfId="10" applyNumberFormat="1" applyFont="1" applyFill="1" applyBorder="1" applyProtection="1">
      <alignment horizontal="center" vertical="center" shrinkToFit="1"/>
    </xf>
    <xf numFmtId="1" fontId="11" fillId="0" borderId="2" xfId="5" applyNumberFormat="1" applyFont="1" applyFill="1" applyBorder="1" applyProtection="1">
      <alignment horizontal="left" vertical="center" wrapText="1"/>
    </xf>
    <xf numFmtId="49" fontId="11" fillId="0" borderId="2" xfId="9" applyNumberFormat="1" applyFont="1" applyFill="1" applyBorder="1" applyProtection="1">
      <alignment horizontal="center" vertical="center" shrinkToFit="1"/>
    </xf>
    <xf numFmtId="49" fontId="11" fillId="0" borderId="2" xfId="11" applyNumberFormat="1" applyFont="1" applyFill="1" applyBorder="1" applyProtection="1">
      <alignment horizontal="center" vertical="center"/>
    </xf>
    <xf numFmtId="1" fontId="9" fillId="0" borderId="2" xfId="6" applyNumberFormat="1" applyFont="1" applyFill="1" applyBorder="1" applyProtection="1">
      <alignment horizontal="left" vertical="center" wrapText="1"/>
    </xf>
    <xf numFmtId="49" fontId="9" fillId="0" borderId="2" xfId="12" applyNumberFormat="1" applyFont="1" applyFill="1" applyBorder="1" applyProtection="1">
      <alignment horizontal="center" vertical="center"/>
    </xf>
    <xf numFmtId="49" fontId="13" fillId="0" borderId="2" xfId="10" applyNumberFormat="1" applyFont="1" applyFill="1" applyBorder="1" applyProtection="1">
      <alignment horizontal="center" vertical="center" shrinkToFit="1"/>
    </xf>
    <xf numFmtId="49" fontId="13" fillId="0" borderId="2" xfId="12" applyNumberFormat="1" applyFont="1" applyFill="1" applyBorder="1" applyProtection="1">
      <alignment horizontal="center" vertical="center"/>
    </xf>
    <xf numFmtId="49" fontId="12" fillId="0" borderId="2" xfId="12" applyNumberFormat="1" applyFont="1" applyFill="1" applyBorder="1" applyProtection="1">
      <alignment horizontal="center" vertical="center"/>
    </xf>
    <xf numFmtId="2" fontId="15" fillId="0" borderId="3" xfId="3" applyNumberFormat="1" applyFont="1" applyFill="1" applyAlignment="1" applyProtection="1">
      <alignment horizontal="left" vertical="center" wrapText="1"/>
    </xf>
    <xf numFmtId="49" fontId="15" fillId="0" borderId="3" xfId="7" applyNumberFormat="1" applyFill="1" applyProtection="1">
      <alignment horizontal="center" vertical="center" shrinkToFit="1"/>
    </xf>
    <xf numFmtId="49" fontId="15" fillId="0" borderId="3" xfId="10" applyNumberFormat="1" applyFon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0" xfId="0" applyFont="1" applyFill="1"/>
    <xf numFmtId="4" fontId="21" fillId="0" borderId="3" xfId="6" applyNumberFormat="1" applyFont="1" applyBorder="1" applyProtection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shrinkToFit="1"/>
    </xf>
    <xf numFmtId="164" fontId="1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shrinkToFit="1"/>
    </xf>
    <xf numFmtId="164" fontId="0" fillId="0" borderId="2" xfId="0" applyNumberFormat="1" applyFont="1" applyFill="1" applyBorder="1" applyAlignment="1">
      <alignment horizontal="center" vertical="center"/>
    </xf>
    <xf numFmtId="164" fontId="11" fillId="0" borderId="2" xfId="9" applyNumberFormat="1" applyFont="1" applyFill="1" applyBorder="1" applyProtection="1">
      <alignment horizontal="center" vertical="center" shrinkToFit="1"/>
    </xf>
    <xf numFmtId="164" fontId="9" fillId="0" borderId="2" xfId="12" applyNumberFormat="1" applyFont="1" applyFill="1" applyBorder="1" applyProtection="1">
      <alignment horizontal="center" vertical="center"/>
    </xf>
    <xf numFmtId="164" fontId="9" fillId="0" borderId="2" xfId="10" applyNumberFormat="1" applyFont="1" applyFill="1" applyBorder="1" applyProtection="1">
      <alignment horizontal="center" vertical="center" shrinkToFit="1"/>
    </xf>
    <xf numFmtId="164" fontId="22" fillId="0" borderId="2" xfId="0" applyNumberFormat="1" applyFont="1" applyFill="1" applyBorder="1" applyAlignment="1">
      <alignment horizontal="center" vertical="center" shrinkToFit="1"/>
    </xf>
    <xf numFmtId="164" fontId="4" fillId="0" borderId="2" xfId="0" applyNumberFormat="1" applyFont="1" applyFill="1" applyBorder="1" applyAlignment="1">
      <alignment horizontal="center" vertical="center" shrinkToFit="1"/>
    </xf>
    <xf numFmtId="164" fontId="0" fillId="0" borderId="2" xfId="0" applyNumberFormat="1" applyFont="1" applyFill="1" applyBorder="1" applyAlignment="1">
      <alignment horizontal="center" vertical="center" shrinkToFit="1"/>
    </xf>
    <xf numFmtId="164" fontId="10" fillId="0" borderId="2" xfId="10" applyNumberFormat="1" applyFont="1" applyFill="1" applyBorder="1" applyProtection="1">
      <alignment horizontal="center" vertical="center" shrinkToFit="1"/>
    </xf>
    <xf numFmtId="164" fontId="10" fillId="0" borderId="2" xfId="12" applyNumberFormat="1" applyFont="1" applyFill="1" applyBorder="1" applyProtection="1">
      <alignment horizontal="center" vertical="center"/>
    </xf>
    <xf numFmtId="164" fontId="6" fillId="0" borderId="0" xfId="0" applyNumberFormat="1" applyFont="1" applyFill="1" applyAlignment="1">
      <alignment shrinkToFit="1"/>
    </xf>
    <xf numFmtId="164" fontId="4" fillId="0" borderId="2" xfId="0" applyNumberFormat="1" applyFont="1" applyFill="1" applyBorder="1" applyAlignment="1">
      <alignment horizontal="center" vertical="center"/>
    </xf>
    <xf numFmtId="49" fontId="24" fillId="0" borderId="3" xfId="10" applyNumberFormat="1" applyFont="1" applyFill="1" applyBorder="1" applyAlignment="1" applyProtection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1" fontId="11" fillId="0" borderId="2" xfId="6" applyNumberFormat="1" applyFont="1" applyFill="1" applyBorder="1" applyProtection="1">
      <alignment horizontal="left" vertical="center" wrapText="1"/>
    </xf>
    <xf numFmtId="49" fontId="11" fillId="0" borderId="2" xfId="10" applyNumberFormat="1" applyFont="1" applyFill="1" applyBorder="1" applyProtection="1">
      <alignment horizontal="center" vertical="center" shrinkToFit="1"/>
    </xf>
    <xf numFmtId="49" fontId="11" fillId="0" borderId="2" xfId="12" applyNumberFormat="1" applyFont="1" applyFill="1" applyBorder="1" applyProtection="1">
      <alignment horizontal="center" vertical="center"/>
    </xf>
    <xf numFmtId="164" fontId="11" fillId="0" borderId="2" xfId="12" applyNumberFormat="1" applyFont="1" applyFill="1" applyBorder="1" applyProtection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49" fontId="16" fillId="0" borderId="4" xfId="16" applyNumberFormat="1" applyFont="1" applyProtection="1">
      <alignment horizontal="center" vertical="center" wrapText="1"/>
    </xf>
    <xf numFmtId="0" fontId="23" fillId="0" borderId="3" xfId="17" applyNumberFormat="1" applyFont="1" applyProtection="1">
      <alignment horizontal="center" vertical="center" wrapText="1"/>
    </xf>
    <xf numFmtId="49" fontId="25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shrinkToFit="1"/>
    </xf>
    <xf numFmtId="4" fontId="13" fillId="0" borderId="2" xfId="6" applyNumberFormat="1" applyFont="1" applyFill="1" applyBorder="1" applyProtection="1">
      <alignment horizontal="left" vertical="center" wrapText="1"/>
    </xf>
    <xf numFmtId="4" fontId="15" fillId="0" borderId="3" xfId="6" applyNumberFormat="1" applyFont="1" applyBorder="1" applyAlignment="1" applyProtection="1">
      <alignment horizontal="left" vertical="center" wrapText="1"/>
    </xf>
    <xf numFmtId="0" fontId="26" fillId="0" borderId="0" xfId="8" applyNumberFormat="1" applyFont="1" applyFill="1" applyAlignment="1" applyProtection="1">
      <alignment horizontal="right"/>
    </xf>
    <xf numFmtId="0" fontId="14" fillId="0" borderId="0" xfId="2" applyNumberFormat="1" applyFont="1" applyFill="1" applyBorder="1" applyAlignment="1" applyProtection="1">
      <alignment horizontal="righ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right" vertical="center" wrapText="1"/>
    </xf>
    <xf numFmtId="1" fontId="25" fillId="0" borderId="0" xfId="0" applyNumberFormat="1" applyFont="1" applyFill="1" applyAlignment="1">
      <alignment horizontal="left" vertical="center" wrapText="1"/>
    </xf>
  </cellXfs>
  <cellStyles count="18">
    <cellStyle name="st25" xfId="15"/>
    <cellStyle name="st36" xfId="1"/>
    <cellStyle name="xl22" xfId="2"/>
    <cellStyle name="xl25" xfId="3"/>
    <cellStyle name="xl26" xfId="4"/>
    <cellStyle name="xl27" xfId="5"/>
    <cellStyle name="xl28" xfId="6"/>
    <cellStyle name="xl30" xfId="7"/>
    <cellStyle name="xl31" xfId="8"/>
    <cellStyle name="xl32" xfId="9"/>
    <cellStyle name="xl33" xfId="10"/>
    <cellStyle name="xl36" xfId="11"/>
    <cellStyle name="xl37" xfId="12"/>
    <cellStyle name="xl39" xfId="16"/>
    <cellStyle name="xl42" xfId="13"/>
    <cellStyle name="xl44" xfId="17"/>
    <cellStyle name="xl61" xfId="1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tabSelected="1" view="pageBreakPreview" zoomScale="70" zoomScaleSheetLayoutView="70" workbookViewId="0">
      <selection activeCell="A2" sqref="A2:J2"/>
    </sheetView>
  </sheetViews>
  <sheetFormatPr defaultColWidth="9.140625" defaultRowHeight="12.75"/>
  <cols>
    <col min="1" max="1" width="64.7109375" style="18" customWidth="1"/>
    <col min="2" max="2" width="8.5703125" style="19" customWidth="1"/>
    <col min="3" max="3" width="9" style="19" customWidth="1"/>
    <col min="4" max="4" width="7.42578125" style="19" customWidth="1"/>
    <col min="5" max="5" width="13.28515625" style="19" customWidth="1"/>
    <col min="6" max="6" width="6.85546875" style="19" customWidth="1"/>
    <col min="7" max="7" width="7.7109375" style="19" customWidth="1"/>
    <col min="8" max="8" width="14.42578125" style="49" customWidth="1"/>
    <col min="9" max="9" width="11" style="14" customWidth="1"/>
    <col min="10" max="10" width="15.7109375" style="14" customWidth="1"/>
    <col min="11" max="16384" width="9.140625" style="14"/>
  </cols>
  <sheetData>
    <row r="1" spans="1:10" s="6" customFormat="1" ht="63" customHeight="1">
      <c r="A1" s="68" t="s">
        <v>82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s="1" customFormat="1" ht="23.25" customHeight="1">
      <c r="A2" s="69" t="s">
        <v>60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1" customFormat="1" ht="23.25" customHeight="1">
      <c r="A3" s="70" t="s">
        <v>39</v>
      </c>
      <c r="B3" s="70"/>
      <c r="C3" s="70"/>
      <c r="D3" s="70"/>
      <c r="E3" s="70"/>
      <c r="F3" s="70"/>
      <c r="G3" s="70"/>
      <c r="H3" s="70"/>
      <c r="I3" s="70"/>
      <c r="J3" s="70"/>
    </row>
    <row r="4" spans="1:10" s="11" customFormat="1" ht="52.5" customHeight="1">
      <c r="A4" s="7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9" t="s">
        <v>6</v>
      </c>
      <c r="H4" s="60" t="s">
        <v>77</v>
      </c>
      <c r="I4" s="61" t="s">
        <v>78</v>
      </c>
      <c r="J4" s="61" t="s">
        <v>79</v>
      </c>
    </row>
    <row r="5" spans="1:10" s="2" customFormat="1" ht="18.75" customHeight="1">
      <c r="A5" s="7" t="s">
        <v>7</v>
      </c>
      <c r="B5" s="5"/>
      <c r="C5" s="5"/>
      <c r="D5" s="5"/>
      <c r="E5" s="5"/>
      <c r="F5" s="5"/>
      <c r="G5" s="5"/>
      <c r="H5" s="37">
        <f>H6+H7</f>
        <v>1570535.33611</v>
      </c>
      <c r="I5" s="37">
        <f>I6+I7</f>
        <v>92058.222989999995</v>
      </c>
      <c r="J5" s="38">
        <f>I5/H5*100</f>
        <v>5.8615824090921471</v>
      </c>
    </row>
    <row r="6" spans="1:10" s="2" customFormat="1" ht="18.75" customHeight="1">
      <c r="A6" s="7" t="s">
        <v>8</v>
      </c>
      <c r="B6" s="5" t="s">
        <v>9</v>
      </c>
      <c r="C6" s="5"/>
      <c r="D6" s="5"/>
      <c r="E6" s="5"/>
      <c r="F6" s="5"/>
      <c r="G6" s="5"/>
      <c r="H6" s="37">
        <f>H9</f>
        <v>63652.036110000001</v>
      </c>
      <c r="I6" s="37">
        <f>I9</f>
        <v>10283.62509</v>
      </c>
      <c r="J6" s="38">
        <f t="shared" ref="J6:J69" si="0">I6/H6*100</f>
        <v>16.156003355852427</v>
      </c>
    </row>
    <row r="7" spans="1:10" s="2" customFormat="1" ht="18.75" customHeight="1">
      <c r="A7" s="7" t="s">
        <v>71</v>
      </c>
      <c r="B7" s="5" t="s">
        <v>43</v>
      </c>
      <c r="C7" s="5"/>
      <c r="D7" s="5"/>
      <c r="E7" s="5"/>
      <c r="F7" s="5"/>
      <c r="G7" s="5"/>
      <c r="H7" s="37">
        <f>H10</f>
        <v>1506883.3</v>
      </c>
      <c r="I7" s="37">
        <f>I10</f>
        <v>81774.597899999993</v>
      </c>
      <c r="J7" s="38">
        <f t="shared" si="0"/>
        <v>5.4267372861587875</v>
      </c>
    </row>
    <row r="8" spans="1:10" s="2" customFormat="1" ht="18.75" customHeight="1">
      <c r="A8" s="8" t="s">
        <v>16</v>
      </c>
      <c r="B8" s="5" t="s">
        <v>17</v>
      </c>
      <c r="C8" s="5"/>
      <c r="D8" s="5"/>
      <c r="E8" s="5"/>
      <c r="F8" s="5"/>
      <c r="G8" s="5"/>
      <c r="H8" s="37">
        <f>H9+H10</f>
        <v>1570535.33611</v>
      </c>
      <c r="I8" s="37">
        <f>I9+I10</f>
        <v>92058.222989999995</v>
      </c>
      <c r="J8" s="38">
        <f t="shared" si="0"/>
        <v>5.8615824090921471</v>
      </c>
    </row>
    <row r="9" spans="1:10" s="2" customFormat="1" ht="23.25" customHeight="1">
      <c r="A9" s="15" t="s">
        <v>36</v>
      </c>
      <c r="B9" s="10" t="s">
        <v>9</v>
      </c>
      <c r="C9" s="10"/>
      <c r="D9" s="10"/>
      <c r="E9" s="10"/>
      <c r="F9" s="10"/>
      <c r="G9" s="10"/>
      <c r="H9" s="39">
        <f>H18+H22+H40+H47+H56+H65+H74+H82+H89+H96+H104+H113</f>
        <v>63652.036110000001</v>
      </c>
      <c r="I9" s="39">
        <f>I18+I22+I40+I47+I56+I65+I74+I82+I89+I96+I104+I113</f>
        <v>10283.62509</v>
      </c>
      <c r="J9" s="40">
        <f t="shared" si="0"/>
        <v>16.156003355852427</v>
      </c>
    </row>
    <row r="10" spans="1:10" s="2" customFormat="1" ht="23.25" customHeight="1">
      <c r="A10" s="15" t="s">
        <v>42</v>
      </c>
      <c r="B10" s="33" t="s">
        <v>43</v>
      </c>
      <c r="C10" s="10"/>
      <c r="D10" s="10"/>
      <c r="E10" s="10"/>
      <c r="F10" s="10"/>
      <c r="G10" s="10"/>
      <c r="H10" s="39">
        <f>H23+H41+H48+H66+H83+H90+H97+H114</f>
        <v>1506883.3</v>
      </c>
      <c r="I10" s="39">
        <f>I23+I41+I48+I66+I83+I90+I97+I114</f>
        <v>81774.597899999993</v>
      </c>
      <c r="J10" s="40">
        <f t="shared" si="0"/>
        <v>5.4267372861587875</v>
      </c>
    </row>
    <row r="11" spans="1:10" s="2" customFormat="1" ht="23.25" customHeight="1">
      <c r="A11" s="22" t="s">
        <v>30</v>
      </c>
      <c r="B11" s="23" t="s">
        <v>17</v>
      </c>
      <c r="C11" s="23" t="s">
        <v>31</v>
      </c>
      <c r="D11" s="24"/>
      <c r="E11" s="23"/>
      <c r="F11" s="24"/>
      <c r="G11" s="23"/>
      <c r="H11" s="41">
        <f>H12</f>
        <v>828196.16211999999</v>
      </c>
      <c r="I11" s="41">
        <f t="shared" ref="H11:I16" si="1">I12</f>
        <v>1168</v>
      </c>
      <c r="J11" s="38">
        <f t="shared" si="0"/>
        <v>0.14102939055044361</v>
      </c>
    </row>
    <row r="12" spans="1:10" s="2" customFormat="1" ht="23.25" customHeight="1">
      <c r="A12" s="55" t="s">
        <v>32</v>
      </c>
      <c r="B12" s="56" t="s">
        <v>17</v>
      </c>
      <c r="C12" s="57" t="s">
        <v>31</v>
      </c>
      <c r="D12" s="56" t="s">
        <v>33</v>
      </c>
      <c r="E12" s="57"/>
      <c r="F12" s="56"/>
      <c r="G12" s="57"/>
      <c r="H12" s="58">
        <f>H13</f>
        <v>828196.16211999999</v>
      </c>
      <c r="I12" s="58">
        <f t="shared" si="1"/>
        <v>1168</v>
      </c>
      <c r="J12" s="38">
        <f t="shared" si="0"/>
        <v>0.14102939055044361</v>
      </c>
    </row>
    <row r="13" spans="1:10" s="2" customFormat="1" ht="23.25" customHeight="1">
      <c r="A13" s="25" t="s">
        <v>18</v>
      </c>
      <c r="B13" s="21" t="s">
        <v>17</v>
      </c>
      <c r="C13" s="26" t="s">
        <v>31</v>
      </c>
      <c r="D13" s="26" t="s">
        <v>33</v>
      </c>
      <c r="E13" s="21" t="s">
        <v>34</v>
      </c>
      <c r="F13" s="26"/>
      <c r="G13" s="26"/>
      <c r="H13" s="42">
        <f>H14+H42+H36+H19</f>
        <v>828196.16211999999</v>
      </c>
      <c r="I13" s="42">
        <f>I14+I42+I36+I19</f>
        <v>1168</v>
      </c>
      <c r="J13" s="40">
        <f t="shared" si="0"/>
        <v>0.14102939055044361</v>
      </c>
    </row>
    <row r="14" spans="1:10" s="2" customFormat="1" ht="33" customHeight="1">
      <c r="A14" s="25" t="s">
        <v>23</v>
      </c>
      <c r="B14" s="21" t="s">
        <v>17</v>
      </c>
      <c r="C14" s="26" t="s">
        <v>31</v>
      </c>
      <c r="D14" s="26" t="s">
        <v>33</v>
      </c>
      <c r="E14" s="21" t="s">
        <v>37</v>
      </c>
      <c r="F14" s="26"/>
      <c r="G14" s="21"/>
      <c r="H14" s="43">
        <f>H15</f>
        <v>1168</v>
      </c>
      <c r="I14" s="43">
        <f>I15</f>
        <v>1168</v>
      </c>
      <c r="J14" s="40">
        <f t="shared" si="0"/>
        <v>100</v>
      </c>
    </row>
    <row r="15" spans="1:10" s="2" customFormat="1" ht="29.25" customHeight="1">
      <c r="A15" s="25" t="s">
        <v>35</v>
      </c>
      <c r="B15" s="21" t="s">
        <v>17</v>
      </c>
      <c r="C15" s="26" t="s">
        <v>31</v>
      </c>
      <c r="D15" s="26" t="s">
        <v>33</v>
      </c>
      <c r="E15" s="21" t="s">
        <v>37</v>
      </c>
      <c r="F15" s="21" t="s">
        <v>11</v>
      </c>
      <c r="G15" s="26"/>
      <c r="H15" s="42">
        <f t="shared" si="1"/>
        <v>1168</v>
      </c>
      <c r="I15" s="42">
        <f t="shared" si="1"/>
        <v>1168</v>
      </c>
      <c r="J15" s="40">
        <f t="shared" si="0"/>
        <v>100</v>
      </c>
    </row>
    <row r="16" spans="1:10" s="2" customFormat="1" ht="23.25" customHeight="1">
      <c r="A16" s="25" t="s">
        <v>12</v>
      </c>
      <c r="B16" s="21" t="s">
        <v>17</v>
      </c>
      <c r="C16" s="26" t="s">
        <v>31</v>
      </c>
      <c r="D16" s="26" t="s">
        <v>33</v>
      </c>
      <c r="E16" s="21" t="s">
        <v>37</v>
      </c>
      <c r="F16" s="21" t="s">
        <v>13</v>
      </c>
      <c r="G16" s="26"/>
      <c r="H16" s="42">
        <f t="shared" si="1"/>
        <v>1168</v>
      </c>
      <c r="I16" s="42">
        <f t="shared" si="1"/>
        <v>1168</v>
      </c>
      <c r="J16" s="40">
        <f t="shared" si="0"/>
        <v>100</v>
      </c>
    </row>
    <row r="17" spans="1:10" s="2" customFormat="1" ht="29.25" customHeight="1">
      <c r="A17" s="25" t="s">
        <v>14</v>
      </c>
      <c r="B17" s="21" t="s">
        <v>17</v>
      </c>
      <c r="C17" s="26" t="s">
        <v>31</v>
      </c>
      <c r="D17" s="26" t="s">
        <v>33</v>
      </c>
      <c r="E17" s="21" t="s">
        <v>37</v>
      </c>
      <c r="F17" s="21" t="s">
        <v>15</v>
      </c>
      <c r="G17" s="26"/>
      <c r="H17" s="42">
        <f>H18</f>
        <v>1168</v>
      </c>
      <c r="I17" s="42">
        <f>I18</f>
        <v>1168</v>
      </c>
      <c r="J17" s="40">
        <f t="shared" si="0"/>
        <v>100</v>
      </c>
    </row>
    <row r="18" spans="1:10" s="2" customFormat="1" ht="38.25" customHeight="1">
      <c r="A18" s="9" t="s">
        <v>51</v>
      </c>
      <c r="B18" s="3" t="s">
        <v>17</v>
      </c>
      <c r="C18" s="3" t="s">
        <v>31</v>
      </c>
      <c r="D18" s="3" t="s">
        <v>33</v>
      </c>
      <c r="E18" s="20" t="s">
        <v>37</v>
      </c>
      <c r="F18" s="3" t="s">
        <v>15</v>
      </c>
      <c r="G18" s="3" t="s">
        <v>9</v>
      </c>
      <c r="H18" s="45">
        <v>1168</v>
      </c>
      <c r="I18" s="45">
        <v>1168</v>
      </c>
      <c r="J18" s="50">
        <f t="shared" si="0"/>
        <v>100</v>
      </c>
    </row>
    <row r="19" spans="1:10" s="2" customFormat="1" ht="24.75" customHeight="1">
      <c r="A19" s="36" t="s">
        <v>75</v>
      </c>
      <c r="B19" s="3" t="s">
        <v>17</v>
      </c>
      <c r="C19" s="3" t="s">
        <v>31</v>
      </c>
      <c r="D19" s="3" t="s">
        <v>33</v>
      </c>
      <c r="E19" s="20" t="s">
        <v>76</v>
      </c>
      <c r="F19" s="3"/>
      <c r="G19" s="3"/>
      <c r="H19" s="45">
        <f>H20</f>
        <v>18947.349999999999</v>
      </c>
      <c r="I19" s="45">
        <f>I20</f>
        <v>0</v>
      </c>
      <c r="J19" s="40">
        <f t="shared" si="0"/>
        <v>0</v>
      </c>
    </row>
    <row r="20" spans="1:10" s="2" customFormat="1" ht="22.5" customHeight="1">
      <c r="A20" s="25" t="s">
        <v>12</v>
      </c>
      <c r="B20" s="3" t="s">
        <v>17</v>
      </c>
      <c r="C20" s="3" t="s">
        <v>31</v>
      </c>
      <c r="D20" s="3" t="s">
        <v>33</v>
      </c>
      <c r="E20" s="20" t="s">
        <v>76</v>
      </c>
      <c r="F20" s="21" t="s">
        <v>13</v>
      </c>
      <c r="G20" s="3"/>
      <c r="H20" s="45">
        <f>H21</f>
        <v>18947.349999999999</v>
      </c>
      <c r="I20" s="45">
        <f>I21</f>
        <v>0</v>
      </c>
      <c r="J20" s="40">
        <f t="shared" si="0"/>
        <v>0</v>
      </c>
    </row>
    <row r="21" spans="1:10" s="2" customFormat="1" ht="31.5" customHeight="1">
      <c r="A21" s="25" t="s">
        <v>14</v>
      </c>
      <c r="B21" s="3" t="s">
        <v>17</v>
      </c>
      <c r="C21" s="3" t="s">
        <v>31</v>
      </c>
      <c r="D21" s="3" t="s">
        <v>33</v>
      </c>
      <c r="E21" s="20" t="s">
        <v>76</v>
      </c>
      <c r="F21" s="21" t="s">
        <v>15</v>
      </c>
      <c r="G21" s="3"/>
      <c r="H21" s="45">
        <f>H22+H23</f>
        <v>18947.349999999999</v>
      </c>
      <c r="I21" s="45">
        <f>I22+I23</f>
        <v>0</v>
      </c>
      <c r="J21" s="40">
        <f t="shared" si="0"/>
        <v>0</v>
      </c>
    </row>
    <row r="22" spans="1:10" s="2" customFormat="1" ht="20.25" customHeight="1">
      <c r="A22" s="15" t="s">
        <v>36</v>
      </c>
      <c r="B22" s="3" t="s">
        <v>17</v>
      </c>
      <c r="C22" s="3" t="s">
        <v>31</v>
      </c>
      <c r="D22" s="3" t="s">
        <v>33</v>
      </c>
      <c r="E22" s="20" t="s">
        <v>76</v>
      </c>
      <c r="F22" s="21" t="s">
        <v>15</v>
      </c>
      <c r="G22" s="3" t="s">
        <v>9</v>
      </c>
      <c r="H22" s="45">
        <f>H25+H28+H31+H34</f>
        <v>947.35</v>
      </c>
      <c r="I22" s="45"/>
      <c r="J22" s="40">
        <f t="shared" si="0"/>
        <v>0</v>
      </c>
    </row>
    <row r="23" spans="1:10" s="2" customFormat="1" ht="21" customHeight="1">
      <c r="A23" s="15" t="s">
        <v>42</v>
      </c>
      <c r="B23" s="3" t="s">
        <v>17</v>
      </c>
      <c r="C23" s="3" t="s">
        <v>31</v>
      </c>
      <c r="D23" s="3" t="s">
        <v>33</v>
      </c>
      <c r="E23" s="20" t="s">
        <v>76</v>
      </c>
      <c r="F23" s="21" t="s">
        <v>15</v>
      </c>
      <c r="G23" s="3" t="s">
        <v>43</v>
      </c>
      <c r="H23" s="45">
        <f>H26+H29+H32+H35</f>
        <v>18000</v>
      </c>
      <c r="I23" s="45"/>
      <c r="J23" s="40">
        <f t="shared" si="0"/>
        <v>0</v>
      </c>
    </row>
    <row r="24" spans="1:10" s="2" customFormat="1" ht="36" customHeight="1">
      <c r="A24" s="9" t="s">
        <v>61</v>
      </c>
      <c r="B24" s="3" t="s">
        <v>17</v>
      </c>
      <c r="C24" s="3" t="s">
        <v>31</v>
      </c>
      <c r="D24" s="3" t="s">
        <v>33</v>
      </c>
      <c r="E24" s="20" t="s">
        <v>76</v>
      </c>
      <c r="F24" s="3" t="s">
        <v>15</v>
      </c>
      <c r="G24" s="3"/>
      <c r="H24" s="45">
        <f>H25+H26</f>
        <v>2736.8</v>
      </c>
      <c r="I24" s="45">
        <f>I25+I26</f>
        <v>0</v>
      </c>
      <c r="J24" s="50">
        <f t="shared" si="0"/>
        <v>0</v>
      </c>
    </row>
    <row r="25" spans="1:10" s="2" customFormat="1" ht="22.5" customHeight="1">
      <c r="A25" s="15" t="s">
        <v>36</v>
      </c>
      <c r="B25" s="3" t="s">
        <v>17</v>
      </c>
      <c r="C25" s="3" t="s">
        <v>31</v>
      </c>
      <c r="D25" s="3" t="s">
        <v>33</v>
      </c>
      <c r="E25" s="20" t="s">
        <v>76</v>
      </c>
      <c r="F25" s="3" t="s">
        <v>15</v>
      </c>
      <c r="G25" s="3" t="s">
        <v>9</v>
      </c>
      <c r="H25" s="45">
        <v>136.80000000000001</v>
      </c>
      <c r="I25" s="45"/>
      <c r="J25" s="40">
        <f t="shared" si="0"/>
        <v>0</v>
      </c>
    </row>
    <row r="26" spans="1:10" s="2" customFormat="1" ht="24" customHeight="1">
      <c r="A26" s="15" t="s">
        <v>42</v>
      </c>
      <c r="B26" s="3" t="s">
        <v>17</v>
      </c>
      <c r="C26" s="3" t="s">
        <v>31</v>
      </c>
      <c r="D26" s="3" t="s">
        <v>33</v>
      </c>
      <c r="E26" s="20" t="s">
        <v>76</v>
      </c>
      <c r="F26" s="3" t="s">
        <v>15</v>
      </c>
      <c r="G26" s="3" t="s">
        <v>43</v>
      </c>
      <c r="H26" s="45">
        <v>2600</v>
      </c>
      <c r="I26" s="45"/>
      <c r="J26" s="40">
        <f t="shared" si="0"/>
        <v>0</v>
      </c>
    </row>
    <row r="27" spans="1:10" s="2" customFormat="1" ht="39.75" customHeight="1">
      <c r="A27" s="9" t="s">
        <v>63</v>
      </c>
      <c r="B27" s="3" t="s">
        <v>17</v>
      </c>
      <c r="C27" s="3" t="s">
        <v>31</v>
      </c>
      <c r="D27" s="3" t="s">
        <v>33</v>
      </c>
      <c r="E27" s="20" t="s">
        <v>76</v>
      </c>
      <c r="F27" s="3" t="s">
        <v>15</v>
      </c>
      <c r="G27" s="3"/>
      <c r="H27" s="45">
        <f>H28+H29</f>
        <v>5263.25</v>
      </c>
      <c r="I27" s="45">
        <f>I28+I29</f>
        <v>0</v>
      </c>
      <c r="J27" s="50">
        <f t="shared" si="0"/>
        <v>0</v>
      </c>
    </row>
    <row r="28" spans="1:10" s="2" customFormat="1" ht="21.75" customHeight="1">
      <c r="A28" s="15" t="s">
        <v>36</v>
      </c>
      <c r="B28" s="3" t="s">
        <v>17</v>
      </c>
      <c r="C28" s="3" t="s">
        <v>31</v>
      </c>
      <c r="D28" s="3" t="s">
        <v>33</v>
      </c>
      <c r="E28" s="20" t="s">
        <v>76</v>
      </c>
      <c r="F28" s="3" t="s">
        <v>15</v>
      </c>
      <c r="G28" s="3" t="s">
        <v>9</v>
      </c>
      <c r="H28" s="45">
        <v>263.25</v>
      </c>
      <c r="I28" s="45"/>
      <c r="J28" s="40">
        <f t="shared" si="0"/>
        <v>0</v>
      </c>
    </row>
    <row r="29" spans="1:10" s="2" customFormat="1" ht="21.75" customHeight="1">
      <c r="A29" s="15" t="s">
        <v>42</v>
      </c>
      <c r="B29" s="3" t="s">
        <v>17</v>
      </c>
      <c r="C29" s="3" t="s">
        <v>31</v>
      </c>
      <c r="D29" s="3" t="s">
        <v>33</v>
      </c>
      <c r="E29" s="20" t="s">
        <v>76</v>
      </c>
      <c r="F29" s="3" t="s">
        <v>15</v>
      </c>
      <c r="G29" s="3" t="s">
        <v>43</v>
      </c>
      <c r="H29" s="45">
        <v>5000</v>
      </c>
      <c r="I29" s="45"/>
      <c r="J29" s="40">
        <f t="shared" si="0"/>
        <v>0</v>
      </c>
    </row>
    <row r="30" spans="1:10" s="2" customFormat="1" ht="43.5" customHeight="1">
      <c r="A30" s="9" t="s">
        <v>62</v>
      </c>
      <c r="B30" s="3" t="s">
        <v>17</v>
      </c>
      <c r="C30" s="3" t="s">
        <v>31</v>
      </c>
      <c r="D30" s="3" t="s">
        <v>33</v>
      </c>
      <c r="E30" s="20" t="s">
        <v>76</v>
      </c>
      <c r="F30" s="3" t="s">
        <v>15</v>
      </c>
      <c r="G30" s="3"/>
      <c r="H30" s="45">
        <f>H31+H32</f>
        <v>1368.4</v>
      </c>
      <c r="I30" s="45">
        <f>I31+I32</f>
        <v>0</v>
      </c>
      <c r="J30" s="50">
        <f t="shared" si="0"/>
        <v>0</v>
      </c>
    </row>
    <row r="31" spans="1:10" s="2" customFormat="1" ht="20.25" customHeight="1">
      <c r="A31" s="15" t="s">
        <v>36</v>
      </c>
      <c r="B31" s="3" t="s">
        <v>17</v>
      </c>
      <c r="C31" s="3" t="s">
        <v>31</v>
      </c>
      <c r="D31" s="3" t="s">
        <v>33</v>
      </c>
      <c r="E31" s="20" t="s">
        <v>76</v>
      </c>
      <c r="F31" s="3" t="s">
        <v>15</v>
      </c>
      <c r="G31" s="3" t="s">
        <v>9</v>
      </c>
      <c r="H31" s="45">
        <v>68.400000000000006</v>
      </c>
      <c r="I31" s="45"/>
      <c r="J31" s="40">
        <f t="shared" si="0"/>
        <v>0</v>
      </c>
    </row>
    <row r="32" spans="1:10" s="2" customFormat="1" ht="23.25" customHeight="1">
      <c r="A32" s="15" t="s">
        <v>42</v>
      </c>
      <c r="B32" s="3" t="s">
        <v>17</v>
      </c>
      <c r="C32" s="3" t="s">
        <v>31</v>
      </c>
      <c r="D32" s="3" t="s">
        <v>33</v>
      </c>
      <c r="E32" s="20" t="s">
        <v>76</v>
      </c>
      <c r="F32" s="3" t="s">
        <v>15</v>
      </c>
      <c r="G32" s="3" t="s">
        <v>43</v>
      </c>
      <c r="H32" s="45">
        <v>1300</v>
      </c>
      <c r="I32" s="45"/>
      <c r="J32" s="40">
        <f t="shared" si="0"/>
        <v>0</v>
      </c>
    </row>
    <row r="33" spans="1:10" s="2" customFormat="1" ht="42" customHeight="1">
      <c r="A33" s="9" t="s">
        <v>73</v>
      </c>
      <c r="B33" s="3" t="s">
        <v>17</v>
      </c>
      <c r="C33" s="3" t="s">
        <v>31</v>
      </c>
      <c r="D33" s="3" t="s">
        <v>33</v>
      </c>
      <c r="E33" s="20" t="s">
        <v>76</v>
      </c>
      <c r="F33" s="3" t="s">
        <v>15</v>
      </c>
      <c r="G33" s="3"/>
      <c r="H33" s="45">
        <f>H34+H35</f>
        <v>9578.9</v>
      </c>
      <c r="I33" s="45">
        <f>I34+I35</f>
        <v>0</v>
      </c>
      <c r="J33" s="50">
        <f t="shared" si="0"/>
        <v>0</v>
      </c>
    </row>
    <row r="34" spans="1:10" s="2" customFormat="1" ht="21" customHeight="1">
      <c r="A34" s="15" t="s">
        <v>36</v>
      </c>
      <c r="B34" s="3" t="s">
        <v>17</v>
      </c>
      <c r="C34" s="3" t="s">
        <v>31</v>
      </c>
      <c r="D34" s="3" t="s">
        <v>33</v>
      </c>
      <c r="E34" s="20" t="s">
        <v>76</v>
      </c>
      <c r="F34" s="3" t="s">
        <v>15</v>
      </c>
      <c r="G34" s="3" t="s">
        <v>9</v>
      </c>
      <c r="H34" s="45">
        <v>478.9</v>
      </c>
      <c r="I34" s="45"/>
      <c r="J34" s="40">
        <f t="shared" si="0"/>
        <v>0</v>
      </c>
    </row>
    <row r="35" spans="1:10" s="2" customFormat="1" ht="19.5" customHeight="1">
      <c r="A35" s="15" t="s">
        <v>42</v>
      </c>
      <c r="B35" s="3" t="s">
        <v>17</v>
      </c>
      <c r="C35" s="3" t="s">
        <v>31</v>
      </c>
      <c r="D35" s="3" t="s">
        <v>33</v>
      </c>
      <c r="E35" s="20" t="s">
        <v>76</v>
      </c>
      <c r="F35" s="3" t="s">
        <v>15</v>
      </c>
      <c r="G35" s="3" t="s">
        <v>43</v>
      </c>
      <c r="H35" s="45">
        <v>9100</v>
      </c>
      <c r="I35" s="45"/>
      <c r="J35" s="40">
        <f t="shared" si="0"/>
        <v>0</v>
      </c>
    </row>
    <row r="36" spans="1:10" s="2" customFormat="1" ht="27.75" customHeight="1">
      <c r="A36" s="65" t="s">
        <v>40</v>
      </c>
      <c r="B36" s="3" t="s">
        <v>17</v>
      </c>
      <c r="C36" s="3" t="s">
        <v>31</v>
      </c>
      <c r="D36" s="3" t="s">
        <v>33</v>
      </c>
      <c r="E36" s="20" t="s">
        <v>41</v>
      </c>
      <c r="F36" s="3"/>
      <c r="G36" s="3"/>
      <c r="H36" s="45">
        <f>H37</f>
        <v>20202.012119999999</v>
      </c>
      <c r="I36" s="45">
        <f>I37</f>
        <v>0</v>
      </c>
      <c r="J36" s="40">
        <f t="shared" si="0"/>
        <v>0</v>
      </c>
    </row>
    <row r="37" spans="1:10" s="2" customFormat="1" ht="28.5" customHeight="1">
      <c r="A37" s="15" t="s">
        <v>35</v>
      </c>
      <c r="B37" s="3" t="s">
        <v>17</v>
      </c>
      <c r="C37" s="3" t="s">
        <v>31</v>
      </c>
      <c r="D37" s="3" t="s">
        <v>33</v>
      </c>
      <c r="E37" s="20" t="s">
        <v>41</v>
      </c>
      <c r="F37" s="3" t="s">
        <v>11</v>
      </c>
      <c r="G37" s="3"/>
      <c r="H37" s="45">
        <f>H39</f>
        <v>20202.012119999999</v>
      </c>
      <c r="I37" s="45">
        <f>I39</f>
        <v>0</v>
      </c>
      <c r="J37" s="40">
        <f t="shared" si="0"/>
        <v>0</v>
      </c>
    </row>
    <row r="38" spans="1:10" s="2" customFormat="1" ht="15" customHeight="1">
      <c r="A38" s="15" t="s">
        <v>12</v>
      </c>
      <c r="B38" s="3" t="s">
        <v>17</v>
      </c>
      <c r="C38" s="3" t="s">
        <v>31</v>
      </c>
      <c r="D38" s="3" t="s">
        <v>33</v>
      </c>
      <c r="E38" s="20" t="s">
        <v>41</v>
      </c>
      <c r="F38" s="3" t="s">
        <v>13</v>
      </c>
      <c r="G38" s="3"/>
      <c r="H38" s="45">
        <f>H40</f>
        <v>202.01212000000001</v>
      </c>
      <c r="I38" s="45">
        <f>I40</f>
        <v>0</v>
      </c>
      <c r="J38" s="40">
        <f t="shared" ref="J38" si="2">I38/H38*100</f>
        <v>0</v>
      </c>
    </row>
    <row r="39" spans="1:10" s="2" customFormat="1" ht="29.25" customHeight="1">
      <c r="A39" s="15" t="s">
        <v>14</v>
      </c>
      <c r="B39" s="3" t="s">
        <v>17</v>
      </c>
      <c r="C39" s="3" t="s">
        <v>31</v>
      </c>
      <c r="D39" s="3" t="s">
        <v>33</v>
      </c>
      <c r="E39" s="20" t="s">
        <v>41</v>
      </c>
      <c r="F39" s="3" t="s">
        <v>15</v>
      </c>
      <c r="G39" s="3"/>
      <c r="H39" s="45">
        <f>H40+H41</f>
        <v>20202.012119999999</v>
      </c>
      <c r="I39" s="45">
        <f>I40+I41</f>
        <v>0</v>
      </c>
      <c r="J39" s="40">
        <f t="shared" si="0"/>
        <v>0</v>
      </c>
    </row>
    <row r="40" spans="1:10" s="2" customFormat="1" ht="24" customHeight="1">
      <c r="A40" s="15" t="s">
        <v>36</v>
      </c>
      <c r="B40" s="3" t="s">
        <v>17</v>
      </c>
      <c r="C40" s="3" t="s">
        <v>31</v>
      </c>
      <c r="D40" s="3" t="s">
        <v>33</v>
      </c>
      <c r="E40" s="20" t="s">
        <v>41</v>
      </c>
      <c r="F40" s="3" t="s">
        <v>15</v>
      </c>
      <c r="G40" s="3" t="s">
        <v>9</v>
      </c>
      <c r="H40" s="45">
        <v>202.01212000000001</v>
      </c>
      <c r="I40" s="45"/>
      <c r="J40" s="40">
        <f t="shared" si="0"/>
        <v>0</v>
      </c>
    </row>
    <row r="41" spans="1:10" s="2" customFormat="1" ht="24" customHeight="1">
      <c r="A41" s="15" t="s">
        <v>42</v>
      </c>
      <c r="B41" s="3" t="s">
        <v>17</v>
      </c>
      <c r="C41" s="3" t="s">
        <v>31</v>
      </c>
      <c r="D41" s="3" t="s">
        <v>33</v>
      </c>
      <c r="E41" s="20" t="s">
        <v>41</v>
      </c>
      <c r="F41" s="3" t="s">
        <v>15</v>
      </c>
      <c r="G41" s="3" t="s">
        <v>43</v>
      </c>
      <c r="H41" s="45">
        <v>20000</v>
      </c>
      <c r="I41" s="45"/>
      <c r="J41" s="50">
        <f t="shared" si="0"/>
        <v>0</v>
      </c>
    </row>
    <row r="42" spans="1:10" s="2" customFormat="1" ht="29.25" customHeight="1">
      <c r="A42" s="66" t="s">
        <v>81</v>
      </c>
      <c r="B42" s="16" t="s">
        <v>17</v>
      </c>
      <c r="C42" s="17" t="s">
        <v>31</v>
      </c>
      <c r="D42" s="17" t="s">
        <v>33</v>
      </c>
      <c r="E42" s="16" t="s">
        <v>74</v>
      </c>
      <c r="F42" s="17"/>
      <c r="G42" s="3"/>
      <c r="H42" s="45">
        <f t="shared" ref="H42:I45" si="3">H43</f>
        <v>787878.8</v>
      </c>
      <c r="I42" s="45">
        <f t="shared" si="3"/>
        <v>0</v>
      </c>
      <c r="J42" s="40">
        <f t="shared" si="0"/>
        <v>0</v>
      </c>
    </row>
    <row r="43" spans="1:10" s="2" customFormat="1" ht="30.75" customHeight="1">
      <c r="A43" s="15" t="s">
        <v>35</v>
      </c>
      <c r="B43" s="16" t="s">
        <v>17</v>
      </c>
      <c r="C43" s="17" t="s">
        <v>31</v>
      </c>
      <c r="D43" s="17" t="s">
        <v>33</v>
      </c>
      <c r="E43" s="16" t="s">
        <v>74</v>
      </c>
      <c r="F43" s="16" t="s">
        <v>11</v>
      </c>
      <c r="G43" s="3"/>
      <c r="H43" s="45">
        <f t="shared" si="3"/>
        <v>787878.8</v>
      </c>
      <c r="I43" s="45">
        <f t="shared" si="3"/>
        <v>0</v>
      </c>
      <c r="J43" s="40">
        <f t="shared" si="0"/>
        <v>0</v>
      </c>
    </row>
    <row r="44" spans="1:10" s="2" customFormat="1" ht="20.25" customHeight="1">
      <c r="A44" s="15" t="s">
        <v>12</v>
      </c>
      <c r="B44" s="16" t="s">
        <v>17</v>
      </c>
      <c r="C44" s="17" t="s">
        <v>31</v>
      </c>
      <c r="D44" s="17" t="s">
        <v>33</v>
      </c>
      <c r="E44" s="16" t="s">
        <v>74</v>
      </c>
      <c r="F44" s="16" t="s">
        <v>13</v>
      </c>
      <c r="G44" s="3"/>
      <c r="H44" s="45">
        <f t="shared" si="3"/>
        <v>787878.8</v>
      </c>
      <c r="I44" s="45">
        <f t="shared" si="3"/>
        <v>0</v>
      </c>
      <c r="J44" s="40">
        <f t="shared" si="0"/>
        <v>0</v>
      </c>
    </row>
    <row r="45" spans="1:10" s="2" customFormat="1" ht="33" customHeight="1">
      <c r="A45" s="15" t="s">
        <v>14</v>
      </c>
      <c r="B45" s="16" t="s">
        <v>17</v>
      </c>
      <c r="C45" s="17" t="s">
        <v>31</v>
      </c>
      <c r="D45" s="17" t="s">
        <v>33</v>
      </c>
      <c r="E45" s="16" t="s">
        <v>74</v>
      </c>
      <c r="F45" s="16" t="s">
        <v>15</v>
      </c>
      <c r="G45" s="3"/>
      <c r="H45" s="45">
        <f t="shared" si="3"/>
        <v>787878.8</v>
      </c>
      <c r="I45" s="45">
        <f t="shared" si="3"/>
        <v>0</v>
      </c>
      <c r="J45" s="40">
        <f t="shared" si="0"/>
        <v>0</v>
      </c>
    </row>
    <row r="46" spans="1:10" s="2" customFormat="1" ht="20.25" customHeight="1">
      <c r="A46" s="9" t="s">
        <v>67</v>
      </c>
      <c r="B46" s="27" t="s">
        <v>17</v>
      </c>
      <c r="C46" s="28" t="s">
        <v>31</v>
      </c>
      <c r="D46" s="28" t="s">
        <v>33</v>
      </c>
      <c r="E46" s="27" t="s">
        <v>74</v>
      </c>
      <c r="F46" s="27" t="s">
        <v>15</v>
      </c>
      <c r="G46" s="3"/>
      <c r="H46" s="45">
        <f>H48+H47</f>
        <v>787878.8</v>
      </c>
      <c r="I46" s="45">
        <f>I48+I47</f>
        <v>0</v>
      </c>
      <c r="J46" s="50">
        <f t="shared" si="0"/>
        <v>0</v>
      </c>
    </row>
    <row r="47" spans="1:10" s="2" customFormat="1" ht="20.25" customHeight="1">
      <c r="A47" s="15" t="s">
        <v>36</v>
      </c>
      <c r="B47" s="27" t="s">
        <v>17</v>
      </c>
      <c r="C47" s="28" t="s">
        <v>31</v>
      </c>
      <c r="D47" s="28" t="s">
        <v>33</v>
      </c>
      <c r="E47" s="16" t="s">
        <v>74</v>
      </c>
      <c r="F47" s="27" t="s">
        <v>15</v>
      </c>
      <c r="G47" s="3" t="s">
        <v>9</v>
      </c>
      <c r="H47" s="45">
        <v>7878.8</v>
      </c>
      <c r="I47" s="45"/>
      <c r="J47" s="40">
        <f t="shared" si="0"/>
        <v>0</v>
      </c>
    </row>
    <row r="48" spans="1:10" s="2" customFormat="1" ht="24" customHeight="1">
      <c r="A48" s="15" t="s">
        <v>42</v>
      </c>
      <c r="B48" s="27" t="s">
        <v>17</v>
      </c>
      <c r="C48" s="28" t="s">
        <v>31</v>
      </c>
      <c r="D48" s="28" t="s">
        <v>33</v>
      </c>
      <c r="E48" s="16" t="s">
        <v>74</v>
      </c>
      <c r="F48" s="27" t="s">
        <v>15</v>
      </c>
      <c r="G48" s="3" t="s">
        <v>43</v>
      </c>
      <c r="H48" s="45">
        <v>780000</v>
      </c>
      <c r="I48" s="45"/>
      <c r="J48" s="40">
        <f t="shared" si="0"/>
        <v>0</v>
      </c>
    </row>
    <row r="49" spans="1:10" ht="21.75" customHeight="1">
      <c r="A49" s="8" t="s">
        <v>19</v>
      </c>
      <c r="B49" s="5" t="s">
        <v>17</v>
      </c>
      <c r="C49" s="5" t="s">
        <v>20</v>
      </c>
      <c r="D49" s="5"/>
      <c r="E49" s="5"/>
      <c r="F49" s="5"/>
      <c r="G49" s="54"/>
      <c r="H49" s="37">
        <f>H50+H118</f>
        <v>89994.240000000005</v>
      </c>
      <c r="I49" s="37">
        <f>I50+I118</f>
        <v>26857.867399999999</v>
      </c>
      <c r="J49" s="38">
        <f t="shared" si="0"/>
        <v>29.843984903922738</v>
      </c>
    </row>
    <row r="50" spans="1:10" ht="21.75" customHeight="1">
      <c r="A50" s="8" t="s">
        <v>21</v>
      </c>
      <c r="B50" s="5" t="s">
        <v>17</v>
      </c>
      <c r="C50" s="5" t="s">
        <v>20</v>
      </c>
      <c r="D50" s="5" t="s">
        <v>22</v>
      </c>
      <c r="E50" s="5"/>
      <c r="F50" s="5"/>
      <c r="G50" s="54"/>
      <c r="H50" s="37">
        <f>H51</f>
        <v>89994.240000000005</v>
      </c>
      <c r="I50" s="37">
        <f>I51</f>
        <v>26857.867399999999</v>
      </c>
      <c r="J50" s="38">
        <f t="shared" si="0"/>
        <v>29.843984903922738</v>
      </c>
    </row>
    <row r="51" spans="1:10" ht="21.75" customHeight="1">
      <c r="A51" s="25" t="s">
        <v>18</v>
      </c>
      <c r="B51" s="21" t="s">
        <v>17</v>
      </c>
      <c r="C51" s="26" t="s">
        <v>20</v>
      </c>
      <c r="D51" s="10" t="s">
        <v>22</v>
      </c>
      <c r="E51" s="21" t="s">
        <v>34</v>
      </c>
      <c r="F51" s="10"/>
      <c r="G51" s="13"/>
      <c r="H51" s="39">
        <f>H52+H60</f>
        <v>89994.240000000005</v>
      </c>
      <c r="I51" s="39">
        <f>I52+I60</f>
        <v>26857.867399999999</v>
      </c>
      <c r="J51" s="40">
        <f t="shared" si="0"/>
        <v>29.843984903922738</v>
      </c>
    </row>
    <row r="52" spans="1:10" ht="31.5" customHeight="1">
      <c r="A52" s="25" t="s">
        <v>23</v>
      </c>
      <c r="B52" s="10" t="s">
        <v>17</v>
      </c>
      <c r="C52" s="26" t="s">
        <v>20</v>
      </c>
      <c r="D52" s="10" t="s">
        <v>22</v>
      </c>
      <c r="E52" s="21" t="s">
        <v>37</v>
      </c>
      <c r="F52" s="10"/>
      <c r="G52" s="13"/>
      <c r="H52" s="39">
        <f t="shared" ref="H52:I55" si="4">H53</f>
        <v>8849.24</v>
      </c>
      <c r="I52" s="39">
        <f t="shared" si="4"/>
        <v>0</v>
      </c>
      <c r="J52" s="40">
        <f t="shared" si="0"/>
        <v>0</v>
      </c>
    </row>
    <row r="53" spans="1:10" ht="32.25" customHeight="1">
      <c r="A53" s="12" t="s">
        <v>10</v>
      </c>
      <c r="B53" s="10" t="s">
        <v>17</v>
      </c>
      <c r="C53" s="26" t="s">
        <v>20</v>
      </c>
      <c r="D53" s="10" t="s">
        <v>22</v>
      </c>
      <c r="E53" s="21" t="s">
        <v>37</v>
      </c>
      <c r="F53" s="10" t="s">
        <v>11</v>
      </c>
      <c r="G53" s="13"/>
      <c r="H53" s="39">
        <f t="shared" si="4"/>
        <v>8849.24</v>
      </c>
      <c r="I53" s="39">
        <f t="shared" si="4"/>
        <v>0</v>
      </c>
      <c r="J53" s="40">
        <f t="shared" si="0"/>
        <v>0</v>
      </c>
    </row>
    <row r="54" spans="1:10" ht="23.25" customHeight="1">
      <c r="A54" s="12" t="s">
        <v>12</v>
      </c>
      <c r="B54" s="10" t="s">
        <v>17</v>
      </c>
      <c r="C54" s="26" t="s">
        <v>20</v>
      </c>
      <c r="D54" s="10" t="s">
        <v>22</v>
      </c>
      <c r="E54" s="21" t="s">
        <v>37</v>
      </c>
      <c r="F54" s="10" t="s">
        <v>13</v>
      </c>
      <c r="G54" s="13"/>
      <c r="H54" s="39">
        <f t="shared" si="4"/>
        <v>8849.24</v>
      </c>
      <c r="I54" s="39">
        <f t="shared" si="4"/>
        <v>0</v>
      </c>
      <c r="J54" s="40">
        <f t="shared" si="0"/>
        <v>0</v>
      </c>
    </row>
    <row r="55" spans="1:10" ht="29.25" customHeight="1">
      <c r="A55" s="12" t="s">
        <v>14</v>
      </c>
      <c r="B55" s="10" t="s">
        <v>17</v>
      </c>
      <c r="C55" s="26" t="s">
        <v>20</v>
      </c>
      <c r="D55" s="10" t="s">
        <v>22</v>
      </c>
      <c r="E55" s="21" t="s">
        <v>37</v>
      </c>
      <c r="F55" s="10" t="s">
        <v>15</v>
      </c>
      <c r="G55" s="13"/>
      <c r="H55" s="39">
        <f t="shared" si="4"/>
        <v>8849.24</v>
      </c>
      <c r="I55" s="39">
        <f t="shared" si="4"/>
        <v>0</v>
      </c>
      <c r="J55" s="40">
        <f t="shared" si="0"/>
        <v>0</v>
      </c>
    </row>
    <row r="56" spans="1:10" ht="22.5" customHeight="1">
      <c r="A56" s="12" t="s">
        <v>8</v>
      </c>
      <c r="B56" s="10" t="s">
        <v>17</v>
      </c>
      <c r="C56" s="26" t="s">
        <v>20</v>
      </c>
      <c r="D56" s="10" t="s">
        <v>22</v>
      </c>
      <c r="E56" s="21" t="s">
        <v>37</v>
      </c>
      <c r="F56" s="10" t="s">
        <v>15</v>
      </c>
      <c r="G56" s="13" t="s">
        <v>9</v>
      </c>
      <c r="H56" s="39">
        <f>SUM(H57:H59)</f>
        <v>8849.24</v>
      </c>
      <c r="I56" s="39"/>
      <c r="J56" s="40">
        <f t="shared" si="0"/>
        <v>0</v>
      </c>
    </row>
    <row r="57" spans="1:10" ht="35.25" customHeight="1">
      <c r="A57" s="9" t="s">
        <v>53</v>
      </c>
      <c r="B57" s="3" t="s">
        <v>17</v>
      </c>
      <c r="C57" s="3" t="s">
        <v>20</v>
      </c>
      <c r="D57" s="3" t="s">
        <v>22</v>
      </c>
      <c r="E57" s="20" t="s">
        <v>37</v>
      </c>
      <c r="F57" s="3" t="s">
        <v>15</v>
      </c>
      <c r="G57" s="3" t="s">
        <v>9</v>
      </c>
      <c r="H57" s="45">
        <v>6569.24</v>
      </c>
      <c r="I57" s="45"/>
      <c r="J57" s="50">
        <f t="shared" si="0"/>
        <v>0</v>
      </c>
    </row>
    <row r="58" spans="1:10" ht="45" customHeight="1">
      <c r="A58" s="9" t="s">
        <v>52</v>
      </c>
      <c r="B58" s="3" t="s">
        <v>17</v>
      </c>
      <c r="C58" s="3" t="s">
        <v>20</v>
      </c>
      <c r="D58" s="3" t="s">
        <v>22</v>
      </c>
      <c r="E58" s="20" t="s">
        <v>37</v>
      </c>
      <c r="F58" s="3" t="s">
        <v>15</v>
      </c>
      <c r="G58" s="3" t="s">
        <v>9</v>
      </c>
      <c r="H58" s="45">
        <v>2280</v>
      </c>
      <c r="I58" s="45"/>
      <c r="J58" s="50">
        <f t="shared" si="0"/>
        <v>0</v>
      </c>
    </row>
    <row r="59" spans="1:10" ht="40.5" hidden="1" customHeight="1">
      <c r="A59" s="9"/>
      <c r="B59" s="3"/>
      <c r="C59" s="3"/>
      <c r="D59" s="3"/>
      <c r="E59" s="20"/>
      <c r="F59" s="3"/>
      <c r="G59" s="3"/>
      <c r="H59" s="45"/>
      <c r="I59" s="45"/>
      <c r="J59" s="40" t="e">
        <f t="shared" si="0"/>
        <v>#DIV/0!</v>
      </c>
    </row>
    <row r="60" spans="1:10" ht="29.25" customHeight="1">
      <c r="A60" s="30" t="s">
        <v>65</v>
      </c>
      <c r="B60" s="31" t="s">
        <v>17</v>
      </c>
      <c r="C60" s="32" t="s">
        <v>20</v>
      </c>
      <c r="D60" s="32" t="s">
        <v>22</v>
      </c>
      <c r="E60" s="32" t="s">
        <v>70</v>
      </c>
      <c r="F60" s="32"/>
      <c r="G60" s="16"/>
      <c r="H60" s="45">
        <f t="shared" ref="H60:I63" si="5">H61</f>
        <v>81145</v>
      </c>
      <c r="I60" s="45">
        <f t="shared" si="5"/>
        <v>26857.867399999999</v>
      </c>
      <c r="J60" s="40">
        <f t="shared" si="0"/>
        <v>33.098610388810151</v>
      </c>
    </row>
    <row r="61" spans="1:10" ht="31.5" customHeight="1">
      <c r="A61" s="30" t="s">
        <v>35</v>
      </c>
      <c r="B61" s="31" t="s">
        <v>17</v>
      </c>
      <c r="C61" s="32" t="s">
        <v>20</v>
      </c>
      <c r="D61" s="32" t="s">
        <v>22</v>
      </c>
      <c r="E61" s="32" t="s">
        <v>70</v>
      </c>
      <c r="F61" s="31" t="s">
        <v>11</v>
      </c>
      <c r="G61" s="17"/>
      <c r="H61" s="45">
        <f t="shared" si="5"/>
        <v>81145</v>
      </c>
      <c r="I61" s="45">
        <f t="shared" si="5"/>
        <v>26857.867399999999</v>
      </c>
      <c r="J61" s="40">
        <f t="shared" si="0"/>
        <v>33.098610388810151</v>
      </c>
    </row>
    <row r="62" spans="1:10" ht="20.25" customHeight="1">
      <c r="A62" s="30" t="s">
        <v>12</v>
      </c>
      <c r="B62" s="31" t="s">
        <v>17</v>
      </c>
      <c r="C62" s="32" t="s">
        <v>20</v>
      </c>
      <c r="D62" s="32" t="s">
        <v>22</v>
      </c>
      <c r="E62" s="32" t="s">
        <v>70</v>
      </c>
      <c r="F62" s="31" t="s">
        <v>13</v>
      </c>
      <c r="G62" s="17"/>
      <c r="H62" s="45">
        <f t="shared" si="5"/>
        <v>81145</v>
      </c>
      <c r="I62" s="45">
        <f t="shared" si="5"/>
        <v>26857.867399999999</v>
      </c>
      <c r="J62" s="40">
        <f t="shared" si="0"/>
        <v>33.098610388810151</v>
      </c>
    </row>
    <row r="63" spans="1:10" ht="33" customHeight="1">
      <c r="A63" s="30" t="s">
        <v>14</v>
      </c>
      <c r="B63" s="31" t="s">
        <v>17</v>
      </c>
      <c r="C63" s="32" t="s">
        <v>20</v>
      </c>
      <c r="D63" s="32" t="s">
        <v>22</v>
      </c>
      <c r="E63" s="32" t="s">
        <v>70</v>
      </c>
      <c r="F63" s="31" t="s">
        <v>15</v>
      </c>
      <c r="G63" s="17"/>
      <c r="H63" s="45">
        <f t="shared" si="5"/>
        <v>81145</v>
      </c>
      <c r="I63" s="45">
        <f t="shared" si="5"/>
        <v>26857.867399999999</v>
      </c>
      <c r="J63" s="40">
        <f t="shared" si="0"/>
        <v>33.098610388810151</v>
      </c>
    </row>
    <row r="64" spans="1:10" ht="32.25" customHeight="1">
      <c r="A64" s="9" t="s">
        <v>64</v>
      </c>
      <c r="B64" s="27" t="s">
        <v>17</v>
      </c>
      <c r="C64" s="28" t="s">
        <v>20</v>
      </c>
      <c r="D64" s="28" t="s">
        <v>22</v>
      </c>
      <c r="E64" s="51" t="s">
        <v>70</v>
      </c>
      <c r="F64" s="28" t="s">
        <v>15</v>
      </c>
      <c r="G64" s="27"/>
      <c r="H64" s="45">
        <f>H66+H65</f>
        <v>81145</v>
      </c>
      <c r="I64" s="45">
        <f>I66+I65</f>
        <v>26857.867399999999</v>
      </c>
      <c r="J64" s="50">
        <f t="shared" si="0"/>
        <v>33.098610388810151</v>
      </c>
    </row>
    <row r="65" spans="1:10" s="34" customFormat="1" ht="22.5" customHeight="1">
      <c r="A65" s="15" t="s">
        <v>36</v>
      </c>
      <c r="B65" s="16" t="s">
        <v>17</v>
      </c>
      <c r="C65" s="17" t="s">
        <v>20</v>
      </c>
      <c r="D65" s="17" t="s">
        <v>22</v>
      </c>
      <c r="E65" s="32" t="s">
        <v>70</v>
      </c>
      <c r="F65" s="17" t="s">
        <v>15</v>
      </c>
      <c r="G65" s="16" t="s">
        <v>9</v>
      </c>
      <c r="H65" s="46">
        <f>232.4+2712.7+2482.7</f>
        <v>5427.7999999999993</v>
      </c>
      <c r="I65" s="46">
        <v>1796.5143</v>
      </c>
      <c r="J65" s="40">
        <f t="shared" si="0"/>
        <v>33.098387928810943</v>
      </c>
    </row>
    <row r="66" spans="1:10" s="34" customFormat="1" ht="22.5" customHeight="1">
      <c r="A66" s="15" t="s">
        <v>42</v>
      </c>
      <c r="B66" s="16" t="s">
        <v>17</v>
      </c>
      <c r="C66" s="17" t="s">
        <v>20</v>
      </c>
      <c r="D66" s="17" t="s">
        <v>22</v>
      </c>
      <c r="E66" s="32" t="s">
        <v>70</v>
      </c>
      <c r="F66" s="17" t="s">
        <v>15</v>
      </c>
      <c r="G66" s="16" t="s">
        <v>43</v>
      </c>
      <c r="H66" s="46">
        <v>75717.2</v>
      </c>
      <c r="I66" s="46">
        <v>25061.3531</v>
      </c>
      <c r="J66" s="40">
        <f t="shared" si="0"/>
        <v>33.098626335891979</v>
      </c>
    </row>
    <row r="67" spans="1:10" ht="18" customHeight="1">
      <c r="A67" s="8" t="s">
        <v>24</v>
      </c>
      <c r="B67" s="5" t="s">
        <v>17</v>
      </c>
      <c r="C67" s="5" t="s">
        <v>25</v>
      </c>
      <c r="D67" s="5"/>
      <c r="E67" s="5"/>
      <c r="F67" s="52"/>
      <c r="G67" s="53"/>
      <c r="H67" s="37">
        <f>H68+H98</f>
        <v>652344.93399000005</v>
      </c>
      <c r="I67" s="37">
        <f>I68+I98</f>
        <v>64032.355589999992</v>
      </c>
      <c r="J67" s="38">
        <f t="shared" si="0"/>
        <v>9.815720526616607</v>
      </c>
    </row>
    <row r="68" spans="1:10" ht="18" customHeight="1">
      <c r="A68" s="8" t="s">
        <v>26</v>
      </c>
      <c r="B68" s="5" t="s">
        <v>17</v>
      </c>
      <c r="C68" s="5" t="s">
        <v>25</v>
      </c>
      <c r="D68" s="5" t="s">
        <v>27</v>
      </c>
      <c r="E68" s="5"/>
      <c r="F68" s="52"/>
      <c r="G68" s="53"/>
      <c r="H68" s="37">
        <f>H69</f>
        <v>235897.83399000001</v>
      </c>
      <c r="I68" s="37">
        <f>I69</f>
        <v>4358.4649899999995</v>
      </c>
      <c r="J68" s="38">
        <f t="shared" si="0"/>
        <v>1.8476070408449619</v>
      </c>
    </row>
    <row r="69" spans="1:10" ht="19.5" customHeight="1">
      <c r="A69" s="12" t="s">
        <v>18</v>
      </c>
      <c r="B69" s="10" t="s">
        <v>17</v>
      </c>
      <c r="C69" s="10" t="s">
        <v>25</v>
      </c>
      <c r="D69" s="10" t="s">
        <v>27</v>
      </c>
      <c r="E69" s="21" t="s">
        <v>34</v>
      </c>
      <c r="F69" s="3"/>
      <c r="G69" s="4"/>
      <c r="H69" s="39">
        <f>H70+H77+H84+H91</f>
        <v>235897.83399000001</v>
      </c>
      <c r="I69" s="39">
        <f>I70+I77+I84+I91</f>
        <v>4358.4649899999995</v>
      </c>
      <c r="J69" s="40">
        <f t="shared" si="0"/>
        <v>1.8476070408449619</v>
      </c>
    </row>
    <row r="70" spans="1:10" ht="33" customHeight="1">
      <c r="A70" s="25" t="s">
        <v>23</v>
      </c>
      <c r="B70" s="10" t="s">
        <v>17</v>
      </c>
      <c r="C70" s="10" t="s">
        <v>25</v>
      </c>
      <c r="D70" s="10" t="s">
        <v>27</v>
      </c>
      <c r="E70" s="21" t="s">
        <v>37</v>
      </c>
      <c r="F70" s="3"/>
      <c r="G70" s="4"/>
      <c r="H70" s="39">
        <f t="shared" ref="H70:I73" si="6">H71</f>
        <v>4050.5509899999997</v>
      </c>
      <c r="I70" s="39">
        <f t="shared" si="6"/>
        <v>4050.5509899999997</v>
      </c>
      <c r="J70" s="40">
        <f t="shared" ref="J70:J114" si="7">I70/H70*100</f>
        <v>100</v>
      </c>
    </row>
    <row r="71" spans="1:10" ht="33" customHeight="1">
      <c r="A71" s="12" t="s">
        <v>10</v>
      </c>
      <c r="B71" s="10" t="s">
        <v>17</v>
      </c>
      <c r="C71" s="10" t="s">
        <v>25</v>
      </c>
      <c r="D71" s="10" t="s">
        <v>27</v>
      </c>
      <c r="E71" s="21" t="s">
        <v>37</v>
      </c>
      <c r="F71" s="10" t="s">
        <v>11</v>
      </c>
      <c r="G71" s="13"/>
      <c r="H71" s="39">
        <f t="shared" si="6"/>
        <v>4050.5509899999997</v>
      </c>
      <c r="I71" s="39">
        <f t="shared" si="6"/>
        <v>4050.5509899999997</v>
      </c>
      <c r="J71" s="40">
        <f t="shared" si="7"/>
        <v>100</v>
      </c>
    </row>
    <row r="72" spans="1:10" ht="21.75" customHeight="1">
      <c r="A72" s="12" t="s">
        <v>12</v>
      </c>
      <c r="B72" s="10" t="s">
        <v>17</v>
      </c>
      <c r="C72" s="10" t="s">
        <v>25</v>
      </c>
      <c r="D72" s="10" t="s">
        <v>27</v>
      </c>
      <c r="E72" s="21" t="s">
        <v>37</v>
      </c>
      <c r="F72" s="10" t="s">
        <v>13</v>
      </c>
      <c r="G72" s="13"/>
      <c r="H72" s="39">
        <f t="shared" si="6"/>
        <v>4050.5509899999997</v>
      </c>
      <c r="I72" s="39">
        <f t="shared" si="6"/>
        <v>4050.5509899999997</v>
      </c>
      <c r="J72" s="40">
        <f t="shared" si="7"/>
        <v>100</v>
      </c>
    </row>
    <row r="73" spans="1:10" ht="33" customHeight="1">
      <c r="A73" s="12" t="s">
        <v>14</v>
      </c>
      <c r="B73" s="10" t="s">
        <v>17</v>
      </c>
      <c r="C73" s="10" t="s">
        <v>25</v>
      </c>
      <c r="D73" s="10" t="s">
        <v>27</v>
      </c>
      <c r="E73" s="21" t="s">
        <v>37</v>
      </c>
      <c r="F73" s="10" t="s">
        <v>15</v>
      </c>
      <c r="G73" s="13"/>
      <c r="H73" s="39">
        <f t="shared" si="6"/>
        <v>4050.5509899999997</v>
      </c>
      <c r="I73" s="39">
        <f t="shared" si="6"/>
        <v>4050.5509899999997</v>
      </c>
      <c r="J73" s="40">
        <f t="shared" si="7"/>
        <v>100</v>
      </c>
    </row>
    <row r="74" spans="1:10" ht="22.5" customHeight="1">
      <c r="A74" s="12" t="s">
        <v>8</v>
      </c>
      <c r="B74" s="10" t="s">
        <v>17</v>
      </c>
      <c r="C74" s="10" t="s">
        <v>25</v>
      </c>
      <c r="D74" s="10" t="s">
        <v>27</v>
      </c>
      <c r="E74" s="21" t="s">
        <v>37</v>
      </c>
      <c r="F74" s="10" t="s">
        <v>15</v>
      </c>
      <c r="G74" s="3" t="s">
        <v>9</v>
      </c>
      <c r="H74" s="39">
        <f>SUM(H75:H76)</f>
        <v>4050.5509899999997</v>
      </c>
      <c r="I74" s="39">
        <f>SUM(I75:I76)</f>
        <v>4050.5509899999997</v>
      </c>
      <c r="J74" s="40">
        <f t="shared" si="7"/>
        <v>100</v>
      </c>
    </row>
    <row r="75" spans="1:10" ht="60.6" customHeight="1">
      <c r="A75" s="9" t="s">
        <v>68</v>
      </c>
      <c r="B75" s="3" t="s">
        <v>17</v>
      </c>
      <c r="C75" s="3" t="s">
        <v>25</v>
      </c>
      <c r="D75" s="3" t="s">
        <v>27</v>
      </c>
      <c r="E75" s="20" t="s">
        <v>37</v>
      </c>
      <c r="F75" s="3" t="s">
        <v>15</v>
      </c>
      <c r="G75" s="3" t="s">
        <v>9</v>
      </c>
      <c r="H75" s="45">
        <v>1590.55099</v>
      </c>
      <c r="I75" s="45">
        <v>1590.55099</v>
      </c>
      <c r="J75" s="50">
        <f t="shared" si="7"/>
        <v>100</v>
      </c>
    </row>
    <row r="76" spans="1:10" ht="31.5" customHeight="1">
      <c r="A76" s="9" t="s">
        <v>69</v>
      </c>
      <c r="B76" s="3" t="s">
        <v>17</v>
      </c>
      <c r="C76" s="3" t="s">
        <v>25</v>
      </c>
      <c r="D76" s="3" t="s">
        <v>27</v>
      </c>
      <c r="E76" s="20" t="s">
        <v>37</v>
      </c>
      <c r="F76" s="3" t="s">
        <v>15</v>
      </c>
      <c r="G76" s="3" t="s">
        <v>9</v>
      </c>
      <c r="H76" s="45">
        <v>2460</v>
      </c>
      <c r="I76" s="45">
        <v>2460</v>
      </c>
      <c r="J76" s="50">
        <f t="shared" si="7"/>
        <v>100</v>
      </c>
    </row>
    <row r="77" spans="1:10" ht="65.25" customHeight="1">
      <c r="A77" s="15" t="s">
        <v>44</v>
      </c>
      <c r="B77" s="3" t="s">
        <v>17</v>
      </c>
      <c r="C77" s="3" t="s">
        <v>25</v>
      </c>
      <c r="D77" s="3" t="s">
        <v>27</v>
      </c>
      <c r="E77" s="26" t="s">
        <v>45</v>
      </c>
      <c r="F77" s="3"/>
      <c r="G77" s="3"/>
      <c r="H77" s="39">
        <f t="shared" ref="H77:I80" si="8">H78</f>
        <v>69465.5</v>
      </c>
      <c r="I77" s="39">
        <f t="shared" si="8"/>
        <v>0</v>
      </c>
      <c r="J77" s="40">
        <f t="shared" si="7"/>
        <v>0</v>
      </c>
    </row>
    <row r="78" spans="1:10" ht="28.5" customHeight="1">
      <c r="A78" s="15" t="s">
        <v>10</v>
      </c>
      <c r="B78" s="3" t="s">
        <v>17</v>
      </c>
      <c r="C78" s="3" t="s">
        <v>25</v>
      </c>
      <c r="D78" s="3" t="s">
        <v>27</v>
      </c>
      <c r="E78" s="26" t="s">
        <v>45</v>
      </c>
      <c r="F78" s="3" t="s">
        <v>11</v>
      </c>
      <c r="G78" s="3"/>
      <c r="H78" s="45">
        <f t="shared" si="8"/>
        <v>69465.5</v>
      </c>
      <c r="I78" s="45">
        <f t="shared" si="8"/>
        <v>0</v>
      </c>
      <c r="J78" s="40">
        <f t="shared" si="7"/>
        <v>0</v>
      </c>
    </row>
    <row r="79" spans="1:10" ht="20.25" customHeight="1">
      <c r="A79" s="15" t="s">
        <v>12</v>
      </c>
      <c r="B79" s="3" t="s">
        <v>17</v>
      </c>
      <c r="C79" s="3" t="s">
        <v>25</v>
      </c>
      <c r="D79" s="3" t="s">
        <v>27</v>
      </c>
      <c r="E79" s="26" t="s">
        <v>45</v>
      </c>
      <c r="F79" s="3" t="s">
        <v>13</v>
      </c>
      <c r="G79" s="3"/>
      <c r="H79" s="45">
        <f t="shared" si="8"/>
        <v>69465.5</v>
      </c>
      <c r="I79" s="45">
        <f t="shared" si="8"/>
        <v>0</v>
      </c>
      <c r="J79" s="40">
        <f t="shared" si="7"/>
        <v>0</v>
      </c>
    </row>
    <row r="80" spans="1:10" ht="27.75" customHeight="1">
      <c r="A80" s="15" t="s">
        <v>14</v>
      </c>
      <c r="B80" s="3" t="s">
        <v>17</v>
      </c>
      <c r="C80" s="3" t="s">
        <v>25</v>
      </c>
      <c r="D80" s="3" t="s">
        <v>27</v>
      </c>
      <c r="E80" s="26" t="s">
        <v>45</v>
      </c>
      <c r="F80" s="3" t="s">
        <v>15</v>
      </c>
      <c r="G80" s="3"/>
      <c r="H80" s="45">
        <f t="shared" si="8"/>
        <v>69465.5</v>
      </c>
      <c r="I80" s="45">
        <f t="shared" si="8"/>
        <v>0</v>
      </c>
      <c r="J80" s="40">
        <f t="shared" si="7"/>
        <v>0</v>
      </c>
    </row>
    <row r="81" spans="1:10" ht="29.25" customHeight="1">
      <c r="A81" s="9" t="s">
        <v>54</v>
      </c>
      <c r="B81" s="3" t="s">
        <v>17</v>
      </c>
      <c r="C81" s="3" t="s">
        <v>25</v>
      </c>
      <c r="D81" s="3" t="s">
        <v>27</v>
      </c>
      <c r="E81" s="29" t="s">
        <v>45</v>
      </c>
      <c r="F81" s="3" t="s">
        <v>15</v>
      </c>
      <c r="G81" s="3"/>
      <c r="H81" s="45">
        <f>H82+H83</f>
        <v>69465.5</v>
      </c>
      <c r="I81" s="45">
        <f>I82+I83</f>
        <v>0</v>
      </c>
      <c r="J81" s="50">
        <f t="shared" si="7"/>
        <v>0</v>
      </c>
    </row>
    <row r="82" spans="1:10" s="34" customFormat="1" ht="20.25" customHeight="1">
      <c r="A82" s="15" t="s">
        <v>36</v>
      </c>
      <c r="B82" s="33" t="s">
        <v>17</v>
      </c>
      <c r="C82" s="33" t="s">
        <v>25</v>
      </c>
      <c r="D82" s="33" t="s">
        <v>27</v>
      </c>
      <c r="E82" s="26" t="s">
        <v>45</v>
      </c>
      <c r="F82" s="33" t="s">
        <v>15</v>
      </c>
      <c r="G82" s="33" t="s">
        <v>9</v>
      </c>
      <c r="H82" s="46">
        <v>4061.4</v>
      </c>
      <c r="I82" s="46"/>
      <c r="J82" s="40">
        <f t="shared" si="7"/>
        <v>0</v>
      </c>
    </row>
    <row r="83" spans="1:10" s="34" customFormat="1" ht="20.25" customHeight="1">
      <c r="A83" s="15" t="s">
        <v>42</v>
      </c>
      <c r="B83" s="33" t="s">
        <v>17</v>
      </c>
      <c r="C83" s="33" t="s">
        <v>25</v>
      </c>
      <c r="D83" s="33" t="s">
        <v>27</v>
      </c>
      <c r="E83" s="26" t="s">
        <v>45</v>
      </c>
      <c r="F83" s="33" t="s">
        <v>15</v>
      </c>
      <c r="G83" s="33" t="s">
        <v>43</v>
      </c>
      <c r="H83" s="46">
        <f>65404.1</f>
        <v>65404.1</v>
      </c>
      <c r="I83" s="46"/>
      <c r="J83" s="40">
        <f t="shared" si="7"/>
        <v>0</v>
      </c>
    </row>
    <row r="84" spans="1:10" ht="57.75" customHeight="1">
      <c r="A84" s="15" t="s">
        <v>46</v>
      </c>
      <c r="B84" s="3" t="s">
        <v>17</v>
      </c>
      <c r="C84" s="3" t="s">
        <v>25</v>
      </c>
      <c r="D84" s="3" t="s">
        <v>27</v>
      </c>
      <c r="E84" s="26" t="s">
        <v>47</v>
      </c>
      <c r="F84" s="3"/>
      <c r="G84" s="3"/>
      <c r="H84" s="45">
        <f t="shared" ref="H84:I87" si="9">H85</f>
        <v>65827.8</v>
      </c>
      <c r="I84" s="45">
        <f t="shared" si="9"/>
        <v>307.91399999999999</v>
      </c>
      <c r="J84" s="40">
        <f t="shared" si="7"/>
        <v>0.46775678360814121</v>
      </c>
    </row>
    <row r="85" spans="1:10" ht="28.5" customHeight="1">
      <c r="A85" s="15" t="s">
        <v>35</v>
      </c>
      <c r="B85" s="3" t="s">
        <v>17</v>
      </c>
      <c r="C85" s="3" t="s">
        <v>25</v>
      </c>
      <c r="D85" s="3" t="s">
        <v>27</v>
      </c>
      <c r="E85" s="26" t="s">
        <v>47</v>
      </c>
      <c r="F85" s="3" t="s">
        <v>11</v>
      </c>
      <c r="G85" s="3"/>
      <c r="H85" s="45">
        <f t="shared" si="9"/>
        <v>65827.8</v>
      </c>
      <c r="I85" s="45">
        <f t="shared" si="9"/>
        <v>307.91399999999999</v>
      </c>
      <c r="J85" s="40">
        <f t="shared" si="7"/>
        <v>0.46775678360814121</v>
      </c>
    </row>
    <row r="86" spans="1:10" ht="20.25" customHeight="1">
      <c r="A86" s="15" t="s">
        <v>12</v>
      </c>
      <c r="B86" s="3" t="s">
        <v>17</v>
      </c>
      <c r="C86" s="3" t="s">
        <v>25</v>
      </c>
      <c r="D86" s="3" t="s">
        <v>27</v>
      </c>
      <c r="E86" s="26" t="s">
        <v>47</v>
      </c>
      <c r="F86" s="3" t="s">
        <v>13</v>
      </c>
      <c r="G86" s="3"/>
      <c r="H86" s="45">
        <f t="shared" si="9"/>
        <v>65827.8</v>
      </c>
      <c r="I86" s="45">
        <f t="shared" si="9"/>
        <v>307.91399999999999</v>
      </c>
      <c r="J86" s="40">
        <f t="shared" si="7"/>
        <v>0.46775678360814121</v>
      </c>
    </row>
    <row r="87" spans="1:10" ht="26.25" customHeight="1">
      <c r="A87" s="15" t="s">
        <v>14</v>
      </c>
      <c r="B87" s="3" t="s">
        <v>17</v>
      </c>
      <c r="C87" s="3" t="s">
        <v>25</v>
      </c>
      <c r="D87" s="3" t="s">
        <v>27</v>
      </c>
      <c r="E87" s="26" t="s">
        <v>47</v>
      </c>
      <c r="F87" s="3" t="s">
        <v>15</v>
      </c>
      <c r="G87" s="3"/>
      <c r="H87" s="45">
        <f t="shared" si="9"/>
        <v>65827.8</v>
      </c>
      <c r="I87" s="45">
        <f t="shared" si="9"/>
        <v>307.91399999999999</v>
      </c>
      <c r="J87" s="40">
        <f t="shared" si="7"/>
        <v>0.46775678360814121</v>
      </c>
    </row>
    <row r="88" spans="1:10" ht="18.75" customHeight="1">
      <c r="A88" s="9" t="s">
        <v>48</v>
      </c>
      <c r="B88" s="3" t="s">
        <v>17</v>
      </c>
      <c r="C88" s="3" t="s">
        <v>25</v>
      </c>
      <c r="D88" s="3" t="s">
        <v>27</v>
      </c>
      <c r="E88" s="29" t="s">
        <v>47</v>
      </c>
      <c r="F88" s="3" t="s">
        <v>15</v>
      </c>
      <c r="G88" s="3"/>
      <c r="H88" s="45">
        <f>H90+H89</f>
        <v>65827.8</v>
      </c>
      <c r="I88" s="45">
        <f>I90+I89</f>
        <v>307.91399999999999</v>
      </c>
      <c r="J88" s="50">
        <f t="shared" si="7"/>
        <v>0.46775678360814121</v>
      </c>
    </row>
    <row r="89" spans="1:10" s="34" customFormat="1" ht="18.75" customHeight="1">
      <c r="A89" s="15" t="s">
        <v>36</v>
      </c>
      <c r="B89" s="33" t="s">
        <v>17</v>
      </c>
      <c r="C89" s="33" t="s">
        <v>25</v>
      </c>
      <c r="D89" s="33" t="s">
        <v>27</v>
      </c>
      <c r="E89" s="26" t="s">
        <v>47</v>
      </c>
      <c r="F89" s="33" t="s">
        <v>15</v>
      </c>
      <c r="G89" s="33" t="s">
        <v>9</v>
      </c>
      <c r="H89" s="46">
        <v>3291.4</v>
      </c>
      <c r="I89" s="46">
        <v>15.3957</v>
      </c>
      <c r="J89" s="40">
        <f t="shared" si="7"/>
        <v>0.46775536245974353</v>
      </c>
    </row>
    <row r="90" spans="1:10" s="34" customFormat="1" ht="18.75" customHeight="1">
      <c r="A90" s="15" t="s">
        <v>42</v>
      </c>
      <c r="B90" s="33" t="s">
        <v>17</v>
      </c>
      <c r="C90" s="33" t="s">
        <v>25</v>
      </c>
      <c r="D90" s="33" t="s">
        <v>27</v>
      </c>
      <c r="E90" s="26" t="s">
        <v>47</v>
      </c>
      <c r="F90" s="33" t="s">
        <v>15</v>
      </c>
      <c r="G90" s="33" t="s">
        <v>43</v>
      </c>
      <c r="H90" s="46">
        <v>62536.4</v>
      </c>
      <c r="I90" s="46">
        <v>292.51830000000001</v>
      </c>
      <c r="J90" s="40">
        <f t="shared" si="7"/>
        <v>0.4677568584056645</v>
      </c>
    </row>
    <row r="91" spans="1:10" ht="80.25" customHeight="1">
      <c r="A91" s="15" t="s">
        <v>49</v>
      </c>
      <c r="B91" s="16" t="s">
        <v>17</v>
      </c>
      <c r="C91" s="17" t="s">
        <v>25</v>
      </c>
      <c r="D91" s="17" t="s">
        <v>27</v>
      </c>
      <c r="E91" s="16" t="s">
        <v>50</v>
      </c>
      <c r="F91" s="17"/>
      <c r="G91" s="16"/>
      <c r="H91" s="47">
        <f t="shared" ref="H91:I94" si="10">H92</f>
        <v>96553.983000000007</v>
      </c>
      <c r="I91" s="47">
        <f t="shared" si="10"/>
        <v>0</v>
      </c>
      <c r="J91" s="40">
        <f t="shared" si="7"/>
        <v>0</v>
      </c>
    </row>
    <row r="92" spans="1:10" ht="33.75" customHeight="1">
      <c r="A92" s="15" t="s">
        <v>35</v>
      </c>
      <c r="B92" s="16" t="s">
        <v>17</v>
      </c>
      <c r="C92" s="17" t="s">
        <v>25</v>
      </c>
      <c r="D92" s="17" t="s">
        <v>27</v>
      </c>
      <c r="E92" s="17" t="s">
        <v>50</v>
      </c>
      <c r="F92" s="16" t="s">
        <v>11</v>
      </c>
      <c r="G92" s="17"/>
      <c r="H92" s="48">
        <f t="shared" si="10"/>
        <v>96553.983000000007</v>
      </c>
      <c r="I92" s="48">
        <f t="shared" si="10"/>
        <v>0</v>
      </c>
      <c r="J92" s="40">
        <f t="shared" si="7"/>
        <v>0</v>
      </c>
    </row>
    <row r="93" spans="1:10" ht="20.25" customHeight="1">
      <c r="A93" s="15" t="s">
        <v>12</v>
      </c>
      <c r="B93" s="16" t="s">
        <v>17</v>
      </c>
      <c r="C93" s="17" t="s">
        <v>25</v>
      </c>
      <c r="D93" s="17" t="s">
        <v>27</v>
      </c>
      <c r="E93" s="17" t="s">
        <v>50</v>
      </c>
      <c r="F93" s="16" t="s">
        <v>13</v>
      </c>
      <c r="G93" s="17"/>
      <c r="H93" s="48">
        <f t="shared" si="10"/>
        <v>96553.983000000007</v>
      </c>
      <c r="I93" s="48">
        <f t="shared" si="10"/>
        <v>0</v>
      </c>
      <c r="J93" s="40">
        <f t="shared" si="7"/>
        <v>0</v>
      </c>
    </row>
    <row r="94" spans="1:10" ht="30" customHeight="1">
      <c r="A94" s="15" t="s">
        <v>14</v>
      </c>
      <c r="B94" s="16" t="s">
        <v>17</v>
      </c>
      <c r="C94" s="17" t="s">
        <v>25</v>
      </c>
      <c r="D94" s="17" t="s">
        <v>27</v>
      </c>
      <c r="E94" s="17" t="s">
        <v>50</v>
      </c>
      <c r="F94" s="16" t="s">
        <v>15</v>
      </c>
      <c r="G94" s="17"/>
      <c r="H94" s="48">
        <f t="shared" si="10"/>
        <v>96553.983000000007</v>
      </c>
      <c r="I94" s="48">
        <f t="shared" si="10"/>
        <v>0</v>
      </c>
      <c r="J94" s="40">
        <f t="shared" si="7"/>
        <v>0</v>
      </c>
    </row>
    <row r="95" spans="1:10" ht="41.25" customHeight="1">
      <c r="A95" s="9" t="s">
        <v>55</v>
      </c>
      <c r="B95" s="3" t="s">
        <v>17</v>
      </c>
      <c r="C95" s="3" t="s">
        <v>25</v>
      </c>
      <c r="D95" s="3" t="s">
        <v>27</v>
      </c>
      <c r="E95" s="29" t="s">
        <v>50</v>
      </c>
      <c r="F95" s="3" t="s">
        <v>15</v>
      </c>
      <c r="G95" s="3"/>
      <c r="H95" s="45">
        <f>H97+H96</f>
        <v>96553.983000000007</v>
      </c>
      <c r="I95" s="45">
        <f>I97+I96</f>
        <v>0</v>
      </c>
      <c r="J95" s="50">
        <f t="shared" si="7"/>
        <v>0</v>
      </c>
    </row>
    <row r="96" spans="1:10" s="34" customFormat="1" ht="20.25" customHeight="1">
      <c r="A96" s="15" t="s">
        <v>36</v>
      </c>
      <c r="B96" s="16" t="s">
        <v>17</v>
      </c>
      <c r="C96" s="17" t="s">
        <v>25</v>
      </c>
      <c r="D96" s="17" t="s">
        <v>27</v>
      </c>
      <c r="E96" s="17" t="s">
        <v>50</v>
      </c>
      <c r="F96" s="17" t="s">
        <v>15</v>
      </c>
      <c r="G96" s="33" t="s">
        <v>9</v>
      </c>
      <c r="H96" s="46">
        <v>4827.8829999999998</v>
      </c>
      <c r="I96" s="46"/>
      <c r="J96" s="40">
        <f t="shared" si="7"/>
        <v>0</v>
      </c>
    </row>
    <row r="97" spans="1:10" s="34" customFormat="1" ht="20.25" customHeight="1">
      <c r="A97" s="15" t="s">
        <v>42</v>
      </c>
      <c r="B97" s="16" t="s">
        <v>17</v>
      </c>
      <c r="C97" s="17" t="s">
        <v>25</v>
      </c>
      <c r="D97" s="17" t="s">
        <v>27</v>
      </c>
      <c r="E97" s="17" t="s">
        <v>50</v>
      </c>
      <c r="F97" s="17" t="s">
        <v>15</v>
      </c>
      <c r="G97" s="33" t="s">
        <v>43</v>
      </c>
      <c r="H97" s="46">
        <v>91726.1</v>
      </c>
      <c r="I97" s="46"/>
      <c r="J97" s="40">
        <f t="shared" si="7"/>
        <v>0</v>
      </c>
    </row>
    <row r="98" spans="1:10" ht="18" customHeight="1">
      <c r="A98" s="8" t="s">
        <v>28</v>
      </c>
      <c r="B98" s="5" t="s">
        <v>17</v>
      </c>
      <c r="C98" s="5" t="s">
        <v>25</v>
      </c>
      <c r="D98" s="5" t="s">
        <v>29</v>
      </c>
      <c r="E98" s="56"/>
      <c r="F98" s="52"/>
      <c r="G98" s="53"/>
      <c r="H98" s="37">
        <f>H99</f>
        <v>416447.1</v>
      </c>
      <c r="I98" s="37">
        <f>I99</f>
        <v>59673.890599999992</v>
      </c>
      <c r="J98" s="38">
        <f t="shared" si="7"/>
        <v>14.329284703867549</v>
      </c>
    </row>
    <row r="99" spans="1:10" ht="18" customHeight="1">
      <c r="A99" s="25" t="s">
        <v>18</v>
      </c>
      <c r="B99" s="10" t="s">
        <v>17</v>
      </c>
      <c r="C99" s="10" t="s">
        <v>25</v>
      </c>
      <c r="D99" s="10" t="s">
        <v>29</v>
      </c>
      <c r="E99" s="21" t="s">
        <v>34</v>
      </c>
      <c r="F99" s="3"/>
      <c r="G99" s="4"/>
      <c r="H99" s="39">
        <f>H100+H108</f>
        <v>416447.1</v>
      </c>
      <c r="I99" s="39">
        <f>I100+I108</f>
        <v>59673.890599999992</v>
      </c>
      <c r="J99" s="40">
        <f t="shared" si="7"/>
        <v>14.329284703867549</v>
      </c>
    </row>
    <row r="100" spans="1:10" ht="32.25" customHeight="1">
      <c r="A100" s="12" t="s">
        <v>23</v>
      </c>
      <c r="B100" s="10" t="s">
        <v>17</v>
      </c>
      <c r="C100" s="10" t="s">
        <v>25</v>
      </c>
      <c r="D100" s="10" t="s">
        <v>29</v>
      </c>
      <c r="E100" s="21" t="s">
        <v>37</v>
      </c>
      <c r="F100" s="3"/>
      <c r="G100" s="4"/>
      <c r="H100" s="39">
        <f t="shared" ref="H100:I103" si="11">H101</f>
        <v>16143.5</v>
      </c>
      <c r="I100" s="39">
        <f t="shared" si="11"/>
        <v>283.65219999999999</v>
      </c>
      <c r="J100" s="40">
        <f t="shared" si="7"/>
        <v>1.7570675504072848</v>
      </c>
    </row>
    <row r="101" spans="1:10" ht="33" customHeight="1">
      <c r="A101" s="12" t="s">
        <v>10</v>
      </c>
      <c r="B101" s="10" t="s">
        <v>17</v>
      </c>
      <c r="C101" s="10" t="s">
        <v>25</v>
      </c>
      <c r="D101" s="10" t="s">
        <v>29</v>
      </c>
      <c r="E101" s="21" t="s">
        <v>37</v>
      </c>
      <c r="F101" s="10" t="s">
        <v>11</v>
      </c>
      <c r="G101" s="13"/>
      <c r="H101" s="39">
        <f t="shared" si="11"/>
        <v>16143.5</v>
      </c>
      <c r="I101" s="39">
        <f t="shared" si="11"/>
        <v>283.65219999999999</v>
      </c>
      <c r="J101" s="40">
        <f t="shared" si="7"/>
        <v>1.7570675504072848</v>
      </c>
    </row>
    <row r="102" spans="1:10" ht="18" customHeight="1">
      <c r="A102" s="12" t="s">
        <v>12</v>
      </c>
      <c r="B102" s="10" t="s">
        <v>17</v>
      </c>
      <c r="C102" s="10" t="s">
        <v>25</v>
      </c>
      <c r="D102" s="10" t="s">
        <v>29</v>
      </c>
      <c r="E102" s="21" t="s">
        <v>37</v>
      </c>
      <c r="F102" s="10" t="s">
        <v>13</v>
      </c>
      <c r="G102" s="13"/>
      <c r="H102" s="39">
        <f t="shared" si="11"/>
        <v>16143.5</v>
      </c>
      <c r="I102" s="39">
        <f t="shared" si="11"/>
        <v>283.65219999999999</v>
      </c>
      <c r="J102" s="40">
        <f t="shared" si="7"/>
        <v>1.7570675504072848</v>
      </c>
    </row>
    <row r="103" spans="1:10" ht="33.75" customHeight="1">
      <c r="A103" s="12" t="s">
        <v>14</v>
      </c>
      <c r="B103" s="10" t="s">
        <v>17</v>
      </c>
      <c r="C103" s="10" t="s">
        <v>25</v>
      </c>
      <c r="D103" s="10" t="s">
        <v>29</v>
      </c>
      <c r="E103" s="21" t="s">
        <v>37</v>
      </c>
      <c r="F103" s="10" t="s">
        <v>15</v>
      </c>
      <c r="G103" s="13"/>
      <c r="H103" s="39">
        <f t="shared" si="11"/>
        <v>16143.5</v>
      </c>
      <c r="I103" s="39">
        <f t="shared" si="11"/>
        <v>283.65219999999999</v>
      </c>
      <c r="J103" s="40">
        <f t="shared" si="7"/>
        <v>1.7570675504072848</v>
      </c>
    </row>
    <row r="104" spans="1:10" ht="21.75" customHeight="1">
      <c r="A104" s="12" t="s">
        <v>8</v>
      </c>
      <c r="B104" s="10" t="s">
        <v>17</v>
      </c>
      <c r="C104" s="10" t="s">
        <v>25</v>
      </c>
      <c r="D104" s="10" t="s">
        <v>29</v>
      </c>
      <c r="E104" s="21" t="s">
        <v>37</v>
      </c>
      <c r="F104" s="10" t="s">
        <v>15</v>
      </c>
      <c r="G104" s="3" t="s">
        <v>9</v>
      </c>
      <c r="H104" s="39">
        <f>H105+H106+H107</f>
        <v>16143.5</v>
      </c>
      <c r="I104" s="39">
        <f>I105+I106+I107</f>
        <v>283.65219999999999</v>
      </c>
      <c r="J104" s="40">
        <f t="shared" si="7"/>
        <v>1.7570675504072848</v>
      </c>
    </row>
    <row r="105" spans="1:10" s="35" customFormat="1" ht="31.5" customHeight="1">
      <c r="A105" s="9" t="s">
        <v>56</v>
      </c>
      <c r="B105" s="3" t="s">
        <v>17</v>
      </c>
      <c r="C105" s="3" t="s">
        <v>25</v>
      </c>
      <c r="D105" s="3" t="s">
        <v>29</v>
      </c>
      <c r="E105" s="20" t="s">
        <v>37</v>
      </c>
      <c r="F105" s="3" t="s">
        <v>15</v>
      </c>
      <c r="G105" s="3" t="s">
        <v>9</v>
      </c>
      <c r="H105" s="45">
        <v>108.6</v>
      </c>
      <c r="I105" s="44"/>
      <c r="J105" s="50">
        <f t="shared" si="7"/>
        <v>0</v>
      </c>
    </row>
    <row r="106" spans="1:10" s="35" customFormat="1" ht="36" customHeight="1">
      <c r="A106" s="9" t="s">
        <v>57</v>
      </c>
      <c r="B106" s="3" t="s">
        <v>17</v>
      </c>
      <c r="C106" s="3" t="s">
        <v>25</v>
      </c>
      <c r="D106" s="3" t="s">
        <v>29</v>
      </c>
      <c r="E106" s="20" t="s">
        <v>37</v>
      </c>
      <c r="F106" s="3" t="s">
        <v>15</v>
      </c>
      <c r="G106" s="3" t="s">
        <v>9</v>
      </c>
      <c r="H106" s="45">
        <v>3262</v>
      </c>
      <c r="I106" s="45">
        <v>283.65219999999999</v>
      </c>
      <c r="J106" s="50">
        <f t="shared" si="7"/>
        <v>8.6956529736358057</v>
      </c>
    </row>
    <row r="107" spans="1:10" s="35" customFormat="1" ht="32.25" customHeight="1">
      <c r="A107" s="9" t="s">
        <v>58</v>
      </c>
      <c r="B107" s="3" t="s">
        <v>17</v>
      </c>
      <c r="C107" s="3" t="s">
        <v>25</v>
      </c>
      <c r="D107" s="3" t="s">
        <v>29</v>
      </c>
      <c r="E107" s="20" t="s">
        <v>37</v>
      </c>
      <c r="F107" s="3" t="s">
        <v>15</v>
      </c>
      <c r="G107" s="3" t="s">
        <v>9</v>
      </c>
      <c r="H107" s="45">
        <v>12772.9</v>
      </c>
      <c r="I107" s="44"/>
      <c r="J107" s="50">
        <f t="shared" si="7"/>
        <v>0</v>
      </c>
    </row>
    <row r="108" spans="1:10" ht="30.75" customHeight="1">
      <c r="A108" s="30" t="s">
        <v>66</v>
      </c>
      <c r="B108" s="31" t="s">
        <v>17</v>
      </c>
      <c r="C108" s="32" t="s">
        <v>25</v>
      </c>
      <c r="D108" s="32" t="s">
        <v>29</v>
      </c>
      <c r="E108" s="31" t="s">
        <v>38</v>
      </c>
      <c r="F108" s="32"/>
      <c r="G108" s="4"/>
      <c r="H108" s="39">
        <f t="shared" ref="H108:I111" si="12">H109</f>
        <v>400303.6</v>
      </c>
      <c r="I108" s="39">
        <f t="shared" si="12"/>
        <v>59390.238399999995</v>
      </c>
      <c r="J108" s="40">
        <f t="shared" si="7"/>
        <v>14.836298849173476</v>
      </c>
    </row>
    <row r="109" spans="1:10" ht="27" customHeight="1">
      <c r="A109" s="30" t="s">
        <v>35</v>
      </c>
      <c r="B109" s="31" t="s">
        <v>17</v>
      </c>
      <c r="C109" s="32" t="s">
        <v>25</v>
      </c>
      <c r="D109" s="32" t="s">
        <v>29</v>
      </c>
      <c r="E109" s="32" t="s">
        <v>38</v>
      </c>
      <c r="F109" s="31" t="s">
        <v>11</v>
      </c>
      <c r="G109" s="13"/>
      <c r="H109" s="39">
        <f t="shared" si="12"/>
        <v>400303.6</v>
      </c>
      <c r="I109" s="39">
        <f t="shared" si="12"/>
        <v>59390.238399999995</v>
      </c>
      <c r="J109" s="40">
        <f t="shared" si="7"/>
        <v>14.836298849173476</v>
      </c>
    </row>
    <row r="110" spans="1:10" ht="22.5" customHeight="1">
      <c r="A110" s="30" t="s">
        <v>12</v>
      </c>
      <c r="B110" s="31" t="s">
        <v>17</v>
      </c>
      <c r="C110" s="32" t="s">
        <v>25</v>
      </c>
      <c r="D110" s="32" t="s">
        <v>29</v>
      </c>
      <c r="E110" s="32" t="s">
        <v>38</v>
      </c>
      <c r="F110" s="31" t="s">
        <v>13</v>
      </c>
      <c r="G110" s="13"/>
      <c r="H110" s="39">
        <f t="shared" si="12"/>
        <v>400303.6</v>
      </c>
      <c r="I110" s="39">
        <f t="shared" si="12"/>
        <v>59390.238399999995</v>
      </c>
      <c r="J110" s="40">
        <f t="shared" si="7"/>
        <v>14.836298849173476</v>
      </c>
    </row>
    <row r="111" spans="1:10" ht="26.25" customHeight="1">
      <c r="A111" s="30" t="s">
        <v>14</v>
      </c>
      <c r="B111" s="31" t="s">
        <v>17</v>
      </c>
      <c r="C111" s="32" t="s">
        <v>25</v>
      </c>
      <c r="D111" s="32" t="s">
        <v>29</v>
      </c>
      <c r="E111" s="32" t="s">
        <v>38</v>
      </c>
      <c r="F111" s="31" t="s">
        <v>15</v>
      </c>
      <c r="G111" s="13"/>
      <c r="H111" s="39">
        <f t="shared" si="12"/>
        <v>400303.6</v>
      </c>
      <c r="I111" s="39">
        <f t="shared" si="12"/>
        <v>59390.238399999995</v>
      </c>
      <c r="J111" s="40">
        <f t="shared" si="7"/>
        <v>14.836298849173476</v>
      </c>
    </row>
    <row r="112" spans="1:10" s="35" customFormat="1" ht="30" customHeight="1">
      <c r="A112" s="9" t="s">
        <v>80</v>
      </c>
      <c r="B112" s="3" t="s">
        <v>17</v>
      </c>
      <c r="C112" s="3" t="s">
        <v>25</v>
      </c>
      <c r="D112" s="3" t="s">
        <v>29</v>
      </c>
      <c r="E112" s="20" t="s">
        <v>38</v>
      </c>
      <c r="F112" s="3" t="s">
        <v>15</v>
      </c>
      <c r="G112" s="3"/>
      <c r="H112" s="45">
        <f>H113+H114</f>
        <v>400303.6</v>
      </c>
      <c r="I112" s="45">
        <f>I113+I114</f>
        <v>59390.238399999995</v>
      </c>
      <c r="J112" s="50">
        <f t="shared" si="7"/>
        <v>14.836298849173476</v>
      </c>
    </row>
    <row r="113" spans="1:10" ht="23.25" customHeight="1">
      <c r="A113" s="30" t="s">
        <v>36</v>
      </c>
      <c r="B113" s="31" t="s">
        <v>17</v>
      </c>
      <c r="C113" s="32" t="s">
        <v>25</v>
      </c>
      <c r="D113" s="32" t="s">
        <v>29</v>
      </c>
      <c r="E113" s="32" t="s">
        <v>38</v>
      </c>
      <c r="F113" s="32" t="s">
        <v>15</v>
      </c>
      <c r="G113" s="33" t="s">
        <v>9</v>
      </c>
      <c r="H113" s="39">
        <v>6804.1</v>
      </c>
      <c r="I113" s="39">
        <v>2969.5119</v>
      </c>
      <c r="J113" s="40">
        <f t="shared" si="7"/>
        <v>43.642978498258401</v>
      </c>
    </row>
    <row r="114" spans="1:10" ht="30" customHeight="1">
      <c r="A114" s="15" t="s">
        <v>42</v>
      </c>
      <c r="B114" s="33" t="s">
        <v>17</v>
      </c>
      <c r="C114" s="33" t="s">
        <v>25</v>
      </c>
      <c r="D114" s="33" t="s">
        <v>29</v>
      </c>
      <c r="E114" s="21" t="s">
        <v>38</v>
      </c>
      <c r="F114" s="33" t="s">
        <v>15</v>
      </c>
      <c r="G114" s="33" t="s">
        <v>43</v>
      </c>
      <c r="H114" s="46">
        <v>393499.5</v>
      </c>
      <c r="I114" s="46">
        <v>56420.726499999997</v>
      </c>
      <c r="J114" s="40">
        <f t="shared" si="7"/>
        <v>14.338195220070165</v>
      </c>
    </row>
    <row r="115" spans="1:10" ht="36" customHeight="1"/>
    <row r="116" spans="1:10" ht="39.75" customHeight="1">
      <c r="A116" s="71" t="s">
        <v>59</v>
      </c>
      <c r="B116" s="71"/>
      <c r="C116" s="71"/>
      <c r="D116" s="62"/>
      <c r="E116" s="63"/>
      <c r="F116" s="63"/>
      <c r="G116" s="63"/>
      <c r="H116" s="64"/>
      <c r="I116" s="67" t="s">
        <v>72</v>
      </c>
      <c r="J116" s="67"/>
    </row>
  </sheetData>
  <mergeCells count="5">
    <mergeCell ref="I116:J116"/>
    <mergeCell ref="A1:J1"/>
    <mergeCell ref="A2:J2"/>
    <mergeCell ref="A3:J3"/>
    <mergeCell ref="A116:C116"/>
  </mergeCells>
  <phoneticPr fontId="2" type="noConversion"/>
  <pageMargins left="1.1811023622047245" right="0.39370078740157483" top="0.78740157480314965" bottom="0.78740157480314965" header="0" footer="0"/>
  <pageSetup paperSize="9" scale="53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Вед.свод</vt:lpstr>
      <vt:lpstr>Вед.свод!Заголовки_для_печати</vt:lpstr>
      <vt:lpstr>Вед.свод!Область_печати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Суслова</cp:lastModifiedBy>
  <cp:lastPrinted>2021-08-13T13:35:39Z</cp:lastPrinted>
  <dcterms:created xsi:type="dcterms:W3CDTF">2013-11-29T08:14:39Z</dcterms:created>
  <dcterms:modified xsi:type="dcterms:W3CDTF">2021-09-10T07:38:37Z</dcterms:modified>
</cp:coreProperties>
</file>