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F16C3121-A9C7-4B94-B8DB-AD2AC657CF4D}" xr6:coauthVersionLast="38" xr6:coauthVersionMax="38" xr10:uidLastSave="{00000000-0000-0000-0000-000000000000}"/>
  <bookViews>
    <workbookView xWindow="0" yWindow="0" windowWidth="28800" windowHeight="11625" activeTab="2" xr2:uid="{00000000-000D-0000-FFFF-FFFF00000000}"/>
  </bookViews>
  <sheets>
    <sheet name="Лист1" sheetId="1" r:id="rId1"/>
    <sheet name="Ред.1" sheetId="2" r:id="rId2"/>
    <sheet name="Ред.2" sheetId="3" r:id="rId3"/>
  </sheets>
  <definedNames>
    <definedName name="_xlnm.Print_Area" localSheetId="0">Лист1!$A$1:$J$82</definedName>
    <definedName name="_xlnm.Print_Area" localSheetId="2">Ред.2!$A$1:$J$79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3" l="1"/>
  <c r="G40" i="3"/>
  <c r="G41" i="3"/>
  <c r="G42" i="3"/>
  <c r="G43" i="3"/>
  <c r="G38" i="3" l="1"/>
  <c r="J38" i="3"/>
  <c r="G19" i="3" l="1"/>
  <c r="G17" i="3"/>
  <c r="G47" i="3"/>
  <c r="G46" i="3"/>
  <c r="G45" i="3"/>
  <c r="I38" i="3"/>
  <c r="I28" i="3"/>
  <c r="I17" i="3" l="1"/>
  <c r="G31" i="3" l="1"/>
  <c r="G33" i="3"/>
  <c r="G26" i="3"/>
  <c r="I46" i="3" l="1"/>
  <c r="I45" i="3"/>
  <c r="I19" i="3" s="1"/>
  <c r="I31" i="3"/>
  <c r="J31" i="3" l="1"/>
  <c r="I35" i="3"/>
  <c r="H31" i="3"/>
  <c r="G35" i="3"/>
  <c r="G32" i="3"/>
  <c r="G70" i="3" l="1"/>
  <c r="G69" i="3"/>
  <c r="G68" i="3"/>
  <c r="I67" i="3"/>
  <c r="G62" i="3"/>
  <c r="I61" i="3"/>
  <c r="I65" i="3" s="1"/>
  <c r="G65" i="3" s="1"/>
  <c r="J60" i="3"/>
  <c r="J59" i="3"/>
  <c r="J58" i="3"/>
  <c r="G56" i="3"/>
  <c r="G55" i="3"/>
  <c r="I54" i="3"/>
  <c r="I59" i="3" s="1"/>
  <c r="G59" i="3" s="1"/>
  <c r="J53" i="3"/>
  <c r="J52" i="3"/>
  <c r="J51" i="3"/>
  <c r="G49" i="3"/>
  <c r="G48" i="3" s="1"/>
  <c r="I48" i="3"/>
  <c r="I51" i="3" s="1"/>
  <c r="I47" i="3"/>
  <c r="H38" i="3"/>
  <c r="I36" i="3"/>
  <c r="G36" i="3"/>
  <c r="G25" i="3"/>
  <c r="G24" i="3"/>
  <c r="G23" i="3"/>
  <c r="J22" i="3"/>
  <c r="J28" i="3" s="1"/>
  <c r="I22" i="3"/>
  <c r="H22" i="3"/>
  <c r="H21" i="3"/>
  <c r="H20" i="3"/>
  <c r="H19" i="3"/>
  <c r="I21" i="3" l="1"/>
  <c r="I74" i="3"/>
  <c r="G74" i="3" s="1"/>
  <c r="I64" i="3"/>
  <c r="G64" i="3" s="1"/>
  <c r="I73" i="3"/>
  <c r="G73" i="3" s="1"/>
  <c r="G28" i="3"/>
  <c r="G61" i="3"/>
  <c r="I66" i="3"/>
  <c r="G66" i="3" s="1"/>
  <c r="G51" i="3"/>
  <c r="G67" i="3"/>
  <c r="G22" i="3"/>
  <c r="I29" i="3"/>
  <c r="G37" i="3"/>
  <c r="I30" i="3"/>
  <c r="J30" i="3"/>
  <c r="I37" i="3"/>
  <c r="J29" i="3"/>
  <c r="G29" i="3" s="1"/>
  <c r="I52" i="3"/>
  <c r="G52" i="3" s="1"/>
  <c r="I60" i="3"/>
  <c r="G60" i="3" s="1"/>
  <c r="I58" i="3"/>
  <c r="G58" i="3" s="1"/>
  <c r="I53" i="3"/>
  <c r="G53" i="3" s="1"/>
  <c r="G54" i="3"/>
  <c r="I72" i="3"/>
  <c r="G46" i="2"/>
  <c r="G73" i="2"/>
  <c r="G72" i="3" l="1"/>
  <c r="I20" i="3"/>
  <c r="G20" i="3" s="1"/>
  <c r="G21" i="3"/>
  <c r="G30" i="3"/>
  <c r="G74" i="2"/>
  <c r="G72" i="2"/>
  <c r="I71" i="2"/>
  <c r="I78" i="2" s="1"/>
  <c r="G78" i="2" s="1"/>
  <c r="I69" i="2"/>
  <c r="G69" i="2" s="1"/>
  <c r="G66" i="2"/>
  <c r="I65" i="2"/>
  <c r="I70" i="2" s="1"/>
  <c r="G70" i="2" s="1"/>
  <c r="G65" i="2"/>
  <c r="J64" i="2"/>
  <c r="J63" i="2"/>
  <c r="J62" i="2"/>
  <c r="G60" i="2"/>
  <c r="G59" i="2"/>
  <c r="I58" i="2"/>
  <c r="I63" i="2" s="1"/>
  <c r="G63" i="2" s="1"/>
  <c r="J57" i="2"/>
  <c r="J56" i="2"/>
  <c r="J55" i="2"/>
  <c r="G53" i="2"/>
  <c r="I52" i="2"/>
  <c r="I57" i="2" s="1"/>
  <c r="G57" i="2" s="1"/>
  <c r="G52" i="2"/>
  <c r="G47" i="2"/>
  <c r="G44" i="2" s="1"/>
  <c r="G45" i="2"/>
  <c r="J44" i="2"/>
  <c r="I44" i="2"/>
  <c r="I51" i="2" s="1"/>
  <c r="G51" i="2" s="1"/>
  <c r="H44" i="2"/>
  <c r="G39" i="2"/>
  <c r="G38" i="2"/>
  <c r="J37" i="2"/>
  <c r="I37" i="2"/>
  <c r="I43" i="2" s="1"/>
  <c r="H37" i="2"/>
  <c r="G32" i="2"/>
  <c r="G31" i="2"/>
  <c r="G30" i="2"/>
  <c r="G29" i="2"/>
  <c r="J28" i="2"/>
  <c r="J35" i="2" s="1"/>
  <c r="I28" i="2"/>
  <c r="I36" i="2" s="1"/>
  <c r="H28" i="2"/>
  <c r="I22" i="2"/>
  <c r="H21" i="2"/>
  <c r="H20" i="2"/>
  <c r="H19" i="2"/>
  <c r="I17" i="2" l="1"/>
  <c r="G37" i="2"/>
  <c r="I27" i="2"/>
  <c r="G27" i="2" s="1"/>
  <c r="G22" i="2"/>
  <c r="J34" i="2"/>
  <c r="J17" i="2"/>
  <c r="I42" i="2"/>
  <c r="I50" i="2"/>
  <c r="G50" i="2" s="1"/>
  <c r="G28" i="2"/>
  <c r="J36" i="2"/>
  <c r="G36" i="2" s="1"/>
  <c r="I41" i="2"/>
  <c r="I49" i="2"/>
  <c r="G49" i="2" s="1"/>
  <c r="I68" i="2"/>
  <c r="G68" i="2" s="1"/>
  <c r="J21" i="2"/>
  <c r="J20" i="2"/>
  <c r="J19" i="2"/>
  <c r="I35" i="2"/>
  <c r="G35" i="2" s="1"/>
  <c r="I56" i="2"/>
  <c r="G56" i="2" s="1"/>
  <c r="I62" i="2"/>
  <c r="G62" i="2" s="1"/>
  <c r="I64" i="2"/>
  <c r="G64" i="2" s="1"/>
  <c r="I25" i="2"/>
  <c r="I26" i="2"/>
  <c r="I34" i="2"/>
  <c r="G34" i="2" s="1"/>
  <c r="I55" i="2"/>
  <c r="G55" i="2" s="1"/>
  <c r="G58" i="2"/>
  <c r="G71" i="2"/>
  <c r="I76" i="2"/>
  <c r="G76" i="2" s="1"/>
  <c r="I77" i="2"/>
  <c r="G77" i="2" s="1"/>
  <c r="I46" i="1"/>
  <c r="I63" i="1"/>
  <c r="I71" i="1"/>
  <c r="G71" i="1" s="1"/>
  <c r="G72" i="1"/>
  <c r="G73" i="1"/>
  <c r="G74" i="1"/>
  <c r="G66" i="1"/>
  <c r="I65" i="1"/>
  <c r="G65" i="1" s="1"/>
  <c r="I58" i="1"/>
  <c r="G58" i="1" s="1"/>
  <c r="G59" i="1"/>
  <c r="G60" i="1"/>
  <c r="I52" i="1"/>
  <c r="I57" i="1" s="1"/>
  <c r="G53" i="1"/>
  <c r="G52" i="1" s="1"/>
  <c r="H44" i="1"/>
  <c r="I44" i="1"/>
  <c r="I51" i="1" s="1"/>
  <c r="G51" i="1" s="1"/>
  <c r="J44" i="1"/>
  <c r="G46" i="1"/>
  <c r="G47" i="1"/>
  <c r="G45" i="1"/>
  <c r="G39" i="1"/>
  <c r="G38" i="1"/>
  <c r="H37" i="1"/>
  <c r="I37" i="1"/>
  <c r="I43" i="1" s="1"/>
  <c r="J37" i="1"/>
  <c r="H28" i="1"/>
  <c r="J28" i="1"/>
  <c r="I28" i="1"/>
  <c r="I36" i="1" s="1"/>
  <c r="G30" i="1"/>
  <c r="G31" i="1"/>
  <c r="G32" i="1"/>
  <c r="G29" i="1"/>
  <c r="I22" i="1"/>
  <c r="G22" i="1" s="1"/>
  <c r="I76" i="1" l="1"/>
  <c r="G76" i="1" s="1"/>
  <c r="I34" i="1"/>
  <c r="I42" i="1"/>
  <c r="I55" i="1"/>
  <c r="I64" i="1"/>
  <c r="I68" i="1"/>
  <c r="G68" i="1" s="1"/>
  <c r="I77" i="1"/>
  <c r="G77" i="1" s="1"/>
  <c r="I41" i="1"/>
  <c r="I35" i="1"/>
  <c r="I56" i="1"/>
  <c r="I69" i="1"/>
  <c r="G69" i="1" s="1"/>
  <c r="I78" i="1"/>
  <c r="G78" i="1" s="1"/>
  <c r="G41" i="2"/>
  <c r="G43" i="2"/>
  <c r="G42" i="2"/>
  <c r="I50" i="1"/>
  <c r="G50" i="1" s="1"/>
  <c r="I49" i="1"/>
  <c r="I62" i="1"/>
  <c r="I70" i="1"/>
  <c r="G70" i="1" s="1"/>
  <c r="G26" i="2"/>
  <c r="I20" i="2"/>
  <c r="G20" i="2" s="1"/>
  <c r="I21" i="2"/>
  <c r="G21" i="2" s="1"/>
  <c r="G25" i="2"/>
  <c r="I19" i="2"/>
  <c r="G19" i="2" s="1"/>
  <c r="G49" i="1"/>
  <c r="I20" i="1"/>
  <c r="G44" i="1"/>
  <c r="I25" i="1"/>
  <c r="G25" i="1" s="1"/>
  <c r="I26" i="1"/>
  <c r="G26" i="1" s="1"/>
  <c r="G28" i="1"/>
  <c r="I27" i="1"/>
  <c r="G27" i="1" s="1"/>
  <c r="G37" i="1"/>
  <c r="J17" i="1"/>
  <c r="I19" i="1" l="1"/>
  <c r="G17" i="2"/>
  <c r="I17" i="1"/>
  <c r="H21" i="1" l="1"/>
  <c r="H20" i="1"/>
  <c r="H19" i="1"/>
  <c r="G19" i="1" s="1"/>
  <c r="J55" i="1"/>
  <c r="G55" i="1" s="1"/>
  <c r="G41" i="1"/>
  <c r="J19" i="1"/>
  <c r="J62" i="1"/>
  <c r="G62" i="1" s="1"/>
  <c r="J34" i="1"/>
  <c r="G34" i="1"/>
  <c r="G43" i="1" l="1"/>
  <c r="J36" i="1"/>
  <c r="G36" i="1" s="1"/>
  <c r="J64" i="1"/>
  <c r="G64" i="1" s="1"/>
  <c r="J57" i="1"/>
  <c r="G57" i="1" s="1"/>
  <c r="J21" i="1"/>
  <c r="J20" i="1"/>
  <c r="G20" i="1" s="1"/>
  <c r="G42" i="1"/>
  <c r="J56" i="1"/>
  <c r="G56" i="1" s="1"/>
  <c r="J63" i="1"/>
  <c r="G63" i="1" s="1"/>
  <c r="J35" i="1"/>
  <c r="G35" i="1" s="1"/>
  <c r="I21" i="1" l="1"/>
  <c r="G21" i="1" s="1"/>
  <c r="G17" i="1" s="1"/>
</calcChain>
</file>

<file path=xl/sharedStrings.xml><?xml version="1.0" encoding="utf-8"?>
<sst xmlns="http://schemas.openxmlformats.org/spreadsheetml/2006/main" count="334" uniqueCount="88">
  <si>
    <t>№ п/п</t>
  </si>
  <si>
    <t>Ответственный исполнитель</t>
  </si>
  <si>
    <t>Срок</t>
  </si>
  <si>
    <t>начала реализации</t>
  </si>
  <si>
    <t>окончания реализации</t>
  </si>
  <si>
    <t>всего</t>
  </si>
  <si>
    <t>2022 год</t>
  </si>
  <si>
    <t>2023 год</t>
  </si>
  <si>
    <t>2024 год</t>
  </si>
  <si>
    <t>Программная составляющая, всего</t>
  </si>
  <si>
    <t>в том числе:</t>
  </si>
  <si>
    <t>средства федерального бюджета</t>
  </si>
  <si>
    <t xml:space="preserve">средства областного бюджета </t>
  </si>
  <si>
    <t>средства бюджета города Орла</t>
  </si>
  <si>
    <t>средства областного бюджета</t>
  </si>
  <si>
    <t>Объемы финансирования, тыс. руб.</t>
  </si>
  <si>
    <t>МКУ «ОМЗ г. Орла»</t>
  </si>
  <si>
    <t>2.1</t>
  </si>
  <si>
    <t>2.2</t>
  </si>
  <si>
    <t>1.1</t>
  </si>
  <si>
    <t>3.1</t>
  </si>
  <si>
    <t>4.1</t>
  </si>
  <si>
    <t>4.2</t>
  </si>
  <si>
    <t>5.1</t>
  </si>
  <si>
    <t>6.1</t>
  </si>
  <si>
    <t>6.2</t>
  </si>
  <si>
    <t>7.1</t>
  </si>
  <si>
    <t>8.1</t>
  </si>
  <si>
    <t>8.2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</si>
  <si>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«Территориально-пространственное развитие туристского кода центра города Орла на 2022-2024 годы»</t>
  </si>
  <si>
    <t>8.3</t>
  </si>
  <si>
    <t>Наименование основного мероприятия муниципальной программы</t>
  </si>
  <si>
    <t>Н.С. Митряев</t>
  </si>
  <si>
    <t>Информационные таблички для пешеходной навигации</t>
  </si>
  <si>
    <t>Производство и установка общественных санузлов</t>
  </si>
  <si>
    <t>Целевые показатели, шт.</t>
  </si>
  <si>
    <t>Основное мероприятие 3. Обустройство ориентирующих указателей, карт-схем, информационных конструкций и знаков</t>
  </si>
  <si>
    <t>Основное мероприятие 4 .Формирование комфортной для пешеходов и туристов городской среды</t>
  </si>
  <si>
    <t>Основное мероприятие 1. Установка и обустройство туристско-информационных центров (ТИЦ).</t>
  </si>
  <si>
    <t>Основное мероприятие 2. Размещение архитектурной фасадной подсветки зданий</t>
  </si>
  <si>
    <t>Производство и установка информационных стоек навигации</t>
  </si>
  <si>
    <t>Производство и установка стоек экстренного вызова спецслужб (112)</t>
  </si>
  <si>
    <t>Основное мероприятие 7.                                 Обустройство фотозон</t>
  </si>
  <si>
    <t>Основное мероприятие 6. Повышение уровня безопасности, санитарно-эпидемиологического и экологического благополучия</t>
  </si>
  <si>
    <t>Основное мероприятие 5. Устройство уличной инфраструктуры для комфортного и безопасного передвижения лиц с ограниченными возможностями</t>
  </si>
  <si>
    <t>Основное мероприятие 8. Оснащение площадок и мест проведения праздничных городских ярмарок</t>
  </si>
  <si>
    <t>Производство и устновка мобильных стационарных некапитальных павильонов торговли</t>
  </si>
  <si>
    <t>Производство уличной мебели для проведения праздничных мероприятий</t>
  </si>
  <si>
    <t>Размещение архитектурной фасадной подсветки на зданиях, расположенных на пл. Ленина в г.Орле</t>
  </si>
  <si>
    <t>Размещение архитектурной фасадной подсветки на зданиях, расположенных по ул. Ленина, ул. Тургенева, ул. Максима Горького в г.Орле</t>
  </si>
  <si>
    <t>Дизайн, производство и установка световых консолей</t>
  </si>
  <si>
    <t>Дизайн, производство и установка арт-объектов</t>
  </si>
  <si>
    <t>Дизайн, производство и установка фотозон</t>
  </si>
  <si>
    <t>Начальник управления строительства, дорожного хозяйства и благоустройства администрации г.Орла</t>
  </si>
  <si>
    <t>4.3</t>
  </si>
  <si>
    <t>Дизайн, производство и установка свето-декоративных арок</t>
  </si>
  <si>
    <t>3.2</t>
  </si>
  <si>
    <t>Информационные цифровые терминалы</t>
  </si>
  <si>
    <t>Производство и установка мобильных нестационарных торгово-ярморочных павильонов</t>
  </si>
  <si>
    <t>Приложение к муниципальной программе «Территориально-пространственное развитие туристского кода центра города Орла на 2022-2024 годы»</t>
  </si>
  <si>
    <t>2.3</t>
  </si>
  <si>
    <t>Визуализация (концепция) на подсветку зданий</t>
  </si>
  <si>
    <t>2.4</t>
  </si>
  <si>
    <t>Размещение архитектурно-художественной подсветки объектов: "Мемориальный комплекс 400 лет городу Орлу", "ул. Ленина, д. 1".</t>
  </si>
  <si>
    <t>Лестничный гусенечный подъемник для инвалидов</t>
  </si>
  <si>
    <t>Приложение к муниципальной программе «Территориально-пространственное развитие туристского кода центра города Орла
на 2022-2024 годы»</t>
  </si>
  <si>
    <t>Лестничный гусеничный подъемник для инвалидов</t>
  </si>
  <si>
    <t>1.2</t>
  </si>
  <si>
    <t>1.3</t>
  </si>
  <si>
    <t>1.4</t>
  </si>
  <si>
    <t>3.3</t>
  </si>
  <si>
    <t>5.2</t>
  </si>
  <si>
    <t>7.2</t>
  </si>
  <si>
    <t>7.3</t>
  </si>
  <si>
    <t>Основное мероприятие 6.                                 Обустройство фотозон</t>
  </si>
  <si>
    <t>Основное мероприятие 5. Повышение уровня безопасности, санитарно-эпидемиологического и экологического благополучия</t>
  </si>
  <si>
    <t>Основное мероприятие 4. Устройство уличной инфраструктуры для комфортного и безопасного передвижения лиц с ограниченными возможностями</t>
  </si>
  <si>
    <t>Основное мероприятие 3 .Формирование комфортной для пешеходов и туристов городской среды</t>
  </si>
  <si>
    <t>Основное мероприятие 2. Обустройство ориентирующих указателей, карт-схем, информационных конструкций и знаков</t>
  </si>
  <si>
    <t>Основное мероприятие 1. Размещение архитектурной подсветки</t>
  </si>
  <si>
    <t>Основное мероприятие 7. Оснащение площадок и мест проведения праздничных городских ярмарок</t>
  </si>
  <si>
    <t>Размещение архитектурной подсветки на зданиях, расположенных по ул. Максима Горького, ул. Ленина, ул. Тургенева в г.Орле</t>
  </si>
  <si>
    <t>Размещение архитектурной  подсветки на зданиях, расположенных на пл. Ленина, ул. Ленина, ул. Максима Горького, ул. Пролетарская Гора в г.Орле</t>
  </si>
  <si>
    <t>3.4</t>
  </si>
  <si>
    <t>3.5</t>
  </si>
  <si>
    <t>Приобретение городских скульптурных композиций</t>
  </si>
  <si>
    <t>Установка арт-объектов и городских скульптурных композиций</t>
  </si>
  <si>
    <t>Дизайн, производство и приобретение арт-объектов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</si>
</sst>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5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5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5" fillId="0" borderId="6" xfId="0" applyNumberFormat="1" applyFont="1" applyBorder="1" applyAlignment="1">
      <alignment vertical="center" wrapText="1"/>
    </xf>
    <xf numFmtId="4" fontId="5" fillId="0" borderId="6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5" fillId="0" borderId="0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7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vertical="center" wrapText="1"/>
    </xf>
    <xf numFmtId="0" fontId="0" fillId="0" borderId="0" xfId="0" applyFill="1"/>
    <xf numFmtId="4" fontId="5" fillId="0" borderId="1" xfId="0" applyNumberFormat="1" applyFont="1" applyFill="1" applyBorder="1" applyAlignment="1">
      <alignment vertical="center" wrapText="1"/>
    </xf>
    <xf numFmtId="0" fontId="2" fillId="0" borderId="0" xfId="0" applyFont="1" applyFill="1"/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7" fillId="0" borderId="0" xfId="0" applyNumberFormat="1" applyFont="1"/>
    <xf numFmtId="2" fontId="5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4" fontId="5" fillId="0" borderId="6" xfId="0" applyNumberFormat="1" applyFont="1" applyFill="1" applyBorder="1" applyAlignment="1">
      <alignment vertical="center" wrapText="1"/>
    </xf>
    <xf numFmtId="4" fontId="5" fillId="0" borderId="6" xfId="0" applyNumberFormat="1" applyFont="1" applyBorder="1" applyAlignment="1">
      <alignment horizontal="right" vertical="center" wrapText="1"/>
    </xf>
    <xf numFmtId="2" fontId="5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vertical="center" wrapText="1"/>
    </xf>
    <xf numFmtId="0" fontId="8" fillId="0" borderId="0" xfId="0" applyFont="1" applyFill="1"/>
    <xf numFmtId="4" fontId="4" fillId="0" borderId="6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9" fillId="0" borderId="0" xfId="0" applyFont="1"/>
    <xf numFmtId="165" fontId="0" fillId="0" borderId="0" xfId="0" applyNumberFormat="1"/>
    <xf numFmtId="165" fontId="8" fillId="0" borderId="0" xfId="0" applyNumberFormat="1" applyFont="1" applyFill="1"/>
    <xf numFmtId="0" fontId="5" fillId="0" borderId="0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Border="1"/>
    <xf numFmtId="0" fontId="5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ill="1"/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2" fontId="5" fillId="0" borderId="6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2" fontId="5" fillId="0" borderId="6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" fillId="0" borderId="0" xfId="0" applyFont="1" applyFill="1"/>
    <xf numFmtId="4" fontId="1" fillId="0" borderId="0" xfId="0" applyNumberFormat="1" applyFont="1" applyFill="1"/>
    <xf numFmtId="164" fontId="11" fillId="0" borderId="0" xfId="0" applyNumberFormat="1" applyFont="1" applyFill="1"/>
    <xf numFmtId="0" fontId="12" fillId="0" borderId="0" xfId="0" applyFont="1" applyFill="1"/>
    <xf numFmtId="165" fontId="1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3"/>
  <sheetViews>
    <sheetView view="pageBreakPreview" zoomScale="80" zoomScaleNormal="80" zoomScaleSheetLayoutView="80" workbookViewId="0">
      <selection activeCell="G20" sqref="G20"/>
    </sheetView>
  </sheetViews>
  <sheetFormatPr defaultRowHeight="15" x14ac:dyDescent="0.25"/>
  <cols>
    <col min="1" max="1" width="5.7109375" customWidth="1"/>
    <col min="2" max="2" width="50.7109375" customWidth="1"/>
    <col min="3" max="3" width="27.5703125" customWidth="1"/>
    <col min="4" max="5" width="12.7109375" customWidth="1"/>
    <col min="6" max="6" width="22.85546875" customWidth="1"/>
    <col min="7" max="7" width="23.7109375" style="9" customWidth="1"/>
    <col min="8" max="10" width="23.7109375" style="8" customWidth="1"/>
    <col min="11" max="11" width="27" bestFit="1" customWidth="1"/>
    <col min="12" max="12" width="12.42578125" customWidth="1"/>
    <col min="13" max="13" width="22.5703125" customWidth="1"/>
  </cols>
  <sheetData>
    <row r="1" spans="1:12" x14ac:dyDescent="0.25">
      <c r="A1" s="10"/>
      <c r="B1" s="10"/>
      <c r="C1" s="10"/>
      <c r="D1" s="10"/>
      <c r="E1" s="10"/>
      <c r="F1" s="10"/>
      <c r="G1" s="11"/>
      <c r="H1" s="12"/>
      <c r="I1" s="12"/>
      <c r="J1" s="12"/>
    </row>
    <row r="2" spans="1:12" x14ac:dyDescent="0.25">
      <c r="A2" s="10"/>
      <c r="B2" s="10"/>
      <c r="C2" s="10"/>
      <c r="D2" s="10"/>
      <c r="E2" s="10"/>
      <c r="F2" s="10"/>
      <c r="G2" s="11"/>
      <c r="H2" s="12"/>
      <c r="I2" s="109" t="s">
        <v>59</v>
      </c>
      <c r="J2" s="109"/>
    </row>
    <row r="3" spans="1:12" x14ac:dyDescent="0.25">
      <c r="A3" s="10"/>
      <c r="B3" s="10"/>
      <c r="C3" s="10"/>
      <c r="D3" s="10"/>
      <c r="E3" s="10"/>
      <c r="F3" s="10"/>
      <c r="G3" s="11"/>
      <c r="H3" s="12"/>
      <c r="I3" s="109"/>
      <c r="J3" s="109"/>
    </row>
    <row r="4" spans="1:12" ht="15" customHeight="1" x14ac:dyDescent="0.25">
      <c r="A4" s="10"/>
      <c r="B4" s="10"/>
      <c r="C4" s="10"/>
      <c r="D4" s="10"/>
      <c r="E4" s="10"/>
      <c r="F4" s="10"/>
      <c r="G4" s="11"/>
      <c r="H4" s="12"/>
      <c r="I4" s="109"/>
      <c r="J4" s="109"/>
    </row>
    <row r="5" spans="1:12" x14ac:dyDescent="0.25">
      <c r="A5" s="10"/>
      <c r="B5" s="10"/>
      <c r="C5" s="10"/>
      <c r="D5" s="10"/>
      <c r="E5" s="10"/>
      <c r="F5" s="10"/>
      <c r="G5" s="11"/>
      <c r="H5" s="12"/>
      <c r="I5" s="109"/>
      <c r="J5" s="109"/>
    </row>
    <row r="6" spans="1:12" x14ac:dyDescent="0.25">
      <c r="A6" s="10"/>
      <c r="B6" s="10"/>
      <c r="C6" s="10"/>
      <c r="D6" s="10"/>
      <c r="E6" s="10"/>
      <c r="F6" s="10"/>
      <c r="G6" s="11"/>
      <c r="H6" s="12"/>
      <c r="I6" s="109"/>
      <c r="J6" s="109"/>
    </row>
    <row r="7" spans="1:12" x14ac:dyDescent="0.25">
      <c r="A7" s="10"/>
      <c r="B7" s="10"/>
      <c r="C7" s="10"/>
      <c r="D7" s="10"/>
      <c r="E7" s="10"/>
      <c r="F7" s="10"/>
      <c r="G7" s="11"/>
      <c r="H7" s="12"/>
      <c r="I7" s="12"/>
      <c r="J7" s="12"/>
    </row>
    <row r="8" spans="1:12" x14ac:dyDescent="0.25">
      <c r="A8" s="10"/>
      <c r="B8" s="110" t="s">
        <v>29</v>
      </c>
      <c r="C8" s="110"/>
      <c r="D8" s="110"/>
      <c r="E8" s="110"/>
      <c r="F8" s="110"/>
      <c r="G8" s="110"/>
      <c r="H8" s="110"/>
      <c r="I8" s="110"/>
      <c r="J8" s="12"/>
    </row>
    <row r="9" spans="1:12" x14ac:dyDescent="0.25">
      <c r="A9" s="10"/>
      <c r="B9" s="110"/>
      <c r="C9" s="110"/>
      <c r="D9" s="110"/>
      <c r="E9" s="110"/>
      <c r="F9" s="110"/>
      <c r="G9" s="110"/>
      <c r="H9" s="110"/>
      <c r="I9" s="110"/>
      <c r="J9" s="12"/>
    </row>
    <row r="10" spans="1:12" x14ac:dyDescent="0.25">
      <c r="A10" s="10"/>
      <c r="B10" s="110"/>
      <c r="C10" s="110"/>
      <c r="D10" s="110"/>
      <c r="E10" s="110"/>
      <c r="F10" s="110"/>
      <c r="G10" s="110"/>
      <c r="H10" s="110"/>
      <c r="I10" s="110"/>
      <c r="J10" s="12"/>
    </row>
    <row r="11" spans="1:12" x14ac:dyDescent="0.25">
      <c r="A11" s="10"/>
      <c r="B11" s="10"/>
      <c r="C11" s="10"/>
      <c r="D11" s="10"/>
      <c r="E11" s="10"/>
      <c r="F11" s="10"/>
      <c r="G11" s="11"/>
      <c r="H11" s="12"/>
      <c r="I11" s="12"/>
      <c r="J11" s="12"/>
    </row>
    <row r="12" spans="1:12" ht="15.75" thickBot="1" x14ac:dyDescent="0.3">
      <c r="A12" s="10"/>
      <c r="B12" s="10"/>
      <c r="C12" s="10"/>
      <c r="D12" s="10"/>
      <c r="E12" s="10"/>
      <c r="F12" s="10"/>
      <c r="G12" s="11"/>
      <c r="H12" s="12"/>
      <c r="I12" s="12"/>
      <c r="J12" s="12"/>
    </row>
    <row r="13" spans="1:12" ht="124.5" customHeight="1" x14ac:dyDescent="0.25">
      <c r="A13" s="124" t="s">
        <v>0</v>
      </c>
      <c r="B13" s="112" t="s">
        <v>31</v>
      </c>
      <c r="C13" s="112" t="s">
        <v>1</v>
      </c>
      <c r="D13" s="112" t="s">
        <v>2</v>
      </c>
      <c r="E13" s="112"/>
      <c r="F13" s="112" t="s">
        <v>35</v>
      </c>
      <c r="G13" s="112" t="s">
        <v>15</v>
      </c>
      <c r="H13" s="112"/>
      <c r="I13" s="112"/>
      <c r="J13" s="113"/>
    </row>
    <row r="14" spans="1:12" x14ac:dyDescent="0.25">
      <c r="A14" s="125"/>
      <c r="B14" s="114"/>
      <c r="C14" s="114"/>
      <c r="D14" s="114"/>
      <c r="E14" s="114"/>
      <c r="F14" s="114"/>
      <c r="G14" s="114"/>
      <c r="H14" s="114"/>
      <c r="I14" s="114"/>
      <c r="J14" s="115"/>
    </row>
    <row r="15" spans="1:12" ht="47.25" x14ac:dyDescent="0.25">
      <c r="A15" s="125"/>
      <c r="B15" s="114"/>
      <c r="C15" s="114"/>
      <c r="D15" s="33" t="s">
        <v>3</v>
      </c>
      <c r="E15" s="33" t="s">
        <v>4</v>
      </c>
      <c r="F15" s="114"/>
      <c r="G15" s="33" t="s">
        <v>5</v>
      </c>
      <c r="H15" s="33" t="s">
        <v>6</v>
      </c>
      <c r="I15" s="33" t="s">
        <v>7</v>
      </c>
      <c r="J15" s="34" t="s">
        <v>8</v>
      </c>
    </row>
    <row r="16" spans="1:12" ht="15.75" x14ac:dyDescent="0.25">
      <c r="A16" s="1">
        <v>1</v>
      </c>
      <c r="B16" s="32">
        <v>2</v>
      </c>
      <c r="C16" s="32">
        <v>3</v>
      </c>
      <c r="D16" s="32">
        <v>4</v>
      </c>
      <c r="E16" s="32">
        <v>5</v>
      </c>
      <c r="F16" s="32">
        <v>6</v>
      </c>
      <c r="G16" s="32">
        <v>7</v>
      </c>
      <c r="H16" s="32">
        <v>8</v>
      </c>
      <c r="I16" s="32">
        <v>9</v>
      </c>
      <c r="J16" s="25">
        <v>10</v>
      </c>
      <c r="L16" s="65">
        <v>217389.11</v>
      </c>
    </row>
    <row r="17" spans="1:13" ht="17.100000000000001" customHeight="1" x14ac:dyDescent="0.25">
      <c r="A17" s="1"/>
      <c r="B17" s="35" t="s">
        <v>9</v>
      </c>
      <c r="C17" s="111"/>
      <c r="D17" s="111">
        <v>2022</v>
      </c>
      <c r="E17" s="111">
        <v>2023</v>
      </c>
      <c r="F17" s="116"/>
      <c r="G17" s="7">
        <f>G19+G20+G21</f>
        <v>217389.11499999996</v>
      </c>
      <c r="H17" s="4">
        <v>0</v>
      </c>
      <c r="I17" s="3">
        <f>I22+I28+I37+I44+I52+I58+I65+I71</f>
        <v>217389.11499999999</v>
      </c>
      <c r="J17" s="6">
        <f>J22+J28+J37+J44+J52+J58+J71</f>
        <v>0</v>
      </c>
      <c r="L17" s="66"/>
    </row>
    <row r="18" spans="1:13" ht="17.100000000000001" customHeight="1" x14ac:dyDescent="0.25">
      <c r="A18" s="1"/>
      <c r="B18" s="35" t="s">
        <v>10</v>
      </c>
      <c r="C18" s="111"/>
      <c r="D18" s="111"/>
      <c r="E18" s="111"/>
      <c r="F18" s="116"/>
      <c r="G18" s="116"/>
      <c r="H18" s="116"/>
      <c r="I18" s="116"/>
      <c r="J18" s="117"/>
    </row>
    <row r="19" spans="1:13" ht="17.100000000000001" customHeight="1" x14ac:dyDescent="0.3">
      <c r="A19" s="1"/>
      <c r="B19" s="35" t="s">
        <v>11</v>
      </c>
      <c r="C19" s="111"/>
      <c r="D19" s="111"/>
      <c r="E19" s="111"/>
      <c r="F19" s="116"/>
      <c r="G19" s="60">
        <f t="shared" ref="G19:G20" si="0">H19+I19+J19</f>
        <v>215000.00494504988</v>
      </c>
      <c r="H19" s="7">
        <f t="shared" ref="H19" si="1">H17*98.9119683482/100</f>
        <v>0</v>
      </c>
      <c r="I19" s="7">
        <f>I25+I34+I41+I49+I55+I62+I68+I76</f>
        <v>215000.00494504988</v>
      </c>
      <c r="J19" s="38">
        <f>J17*K19/100</f>
        <v>0</v>
      </c>
      <c r="K19" s="29"/>
      <c r="M19" s="62">
        <v>98.900998306676897</v>
      </c>
    </row>
    <row r="20" spans="1:13" ht="17.100000000000001" customHeight="1" x14ac:dyDescent="0.3">
      <c r="A20" s="1"/>
      <c r="B20" s="35" t="s">
        <v>12</v>
      </c>
      <c r="C20" s="111"/>
      <c r="D20" s="111"/>
      <c r="E20" s="111"/>
      <c r="F20" s="116"/>
      <c r="G20" s="60">
        <f t="shared" si="0"/>
        <v>2171.7200499500645</v>
      </c>
      <c r="H20" s="7">
        <f t="shared" ref="H20" si="2">H17*0.9891196835/100</f>
        <v>0</v>
      </c>
      <c r="I20" s="7">
        <f>I26+I35+I42+I50+I56+I63+I69+I77</f>
        <v>2171.7200499500645</v>
      </c>
      <c r="J20" s="38">
        <f>J17*K20/100</f>
        <v>0</v>
      </c>
      <c r="K20" s="29"/>
      <c r="M20" s="62">
        <v>0.99900128391896004</v>
      </c>
    </row>
    <row r="21" spans="1:13" ht="17.100000000000001" customHeight="1" x14ac:dyDescent="0.3">
      <c r="A21" s="1"/>
      <c r="B21" s="35" t="s">
        <v>13</v>
      </c>
      <c r="C21" s="111"/>
      <c r="D21" s="111"/>
      <c r="E21" s="111"/>
      <c r="F21" s="116"/>
      <c r="G21" s="7">
        <f>H21+I21+J21</f>
        <v>217.39000500002152</v>
      </c>
      <c r="H21" s="7">
        <f t="shared" ref="H21" si="3">H17*0.0989119683/100</f>
        <v>0</v>
      </c>
      <c r="I21" s="7">
        <f>I27+I36+I43+I51+I57+I64+I70+I78</f>
        <v>217.39000500002152</v>
      </c>
      <c r="J21" s="38">
        <f>J17*K21/100</f>
        <v>0</v>
      </c>
      <c r="K21" s="29"/>
      <c r="M21" s="62">
        <v>0.100000409404133</v>
      </c>
    </row>
    <row r="22" spans="1:13" s="57" customFormat="1" ht="51" customHeight="1" x14ac:dyDescent="0.25">
      <c r="A22" s="50">
        <v>1</v>
      </c>
      <c r="B22" s="51" t="s">
        <v>38</v>
      </c>
      <c r="C22" s="52"/>
      <c r="D22" s="52">
        <v>2022</v>
      </c>
      <c r="E22" s="41">
        <v>2023</v>
      </c>
      <c r="F22" s="51"/>
      <c r="G22" s="53">
        <f>H22+I22+J22</f>
        <v>556.08000000000004</v>
      </c>
      <c r="H22" s="54">
        <v>0</v>
      </c>
      <c r="I22" s="55">
        <f>I23</f>
        <v>556.08000000000004</v>
      </c>
      <c r="J22" s="56">
        <v>0</v>
      </c>
    </row>
    <row r="23" spans="1:13" ht="33" customHeight="1" x14ac:dyDescent="0.25">
      <c r="A23" s="2" t="s">
        <v>19</v>
      </c>
      <c r="B23" s="35" t="s">
        <v>40</v>
      </c>
      <c r="C23" s="32" t="s">
        <v>16</v>
      </c>
      <c r="D23" s="32">
        <v>2023</v>
      </c>
      <c r="E23" s="40">
        <v>2023</v>
      </c>
      <c r="F23" s="32">
        <v>5</v>
      </c>
      <c r="G23" s="7">
        <v>1000</v>
      </c>
      <c r="H23" s="4">
        <v>0</v>
      </c>
      <c r="I23" s="3">
        <v>556.08000000000004</v>
      </c>
      <c r="J23" s="5">
        <v>0</v>
      </c>
    </row>
    <row r="24" spans="1:13" ht="17.100000000000001" customHeight="1" x14ac:dyDescent="0.25">
      <c r="A24" s="1"/>
      <c r="B24" s="35" t="s">
        <v>10</v>
      </c>
      <c r="C24" s="32"/>
      <c r="D24" s="32"/>
      <c r="E24" s="32"/>
      <c r="F24" s="32"/>
      <c r="G24" s="116"/>
      <c r="H24" s="116"/>
      <c r="I24" s="116"/>
      <c r="J24" s="117"/>
    </row>
    <row r="25" spans="1:13" ht="17.100000000000001" customHeight="1" x14ac:dyDescent="0.25">
      <c r="A25" s="1"/>
      <c r="B25" s="35" t="s">
        <v>11</v>
      </c>
      <c r="C25" s="32"/>
      <c r="D25" s="32"/>
      <c r="E25" s="32"/>
      <c r="F25" s="32"/>
      <c r="G25" s="60">
        <f t="shared" ref="G25:G26" si="4">H25+I25+J25</f>
        <v>549.96867138376899</v>
      </c>
      <c r="H25" s="4">
        <v>0</v>
      </c>
      <c r="I25" s="7">
        <f>I22*M19/100</f>
        <v>549.96867138376899</v>
      </c>
      <c r="J25" s="6"/>
    </row>
    <row r="26" spans="1:13" ht="17.100000000000001" customHeight="1" x14ac:dyDescent="0.25">
      <c r="A26" s="1"/>
      <c r="B26" s="35" t="s">
        <v>14</v>
      </c>
      <c r="C26" s="32"/>
      <c r="D26" s="32"/>
      <c r="E26" s="32"/>
      <c r="F26" s="32"/>
      <c r="G26" s="60">
        <f t="shared" si="4"/>
        <v>5.5552463396165539</v>
      </c>
      <c r="H26" s="4">
        <v>0</v>
      </c>
      <c r="I26" s="7">
        <f>I22*M20/100</f>
        <v>5.5552463396165539</v>
      </c>
      <c r="J26" s="5">
        <v>0</v>
      </c>
    </row>
    <row r="27" spans="1:13" ht="17.100000000000001" customHeight="1" x14ac:dyDescent="0.25">
      <c r="A27" s="1"/>
      <c r="B27" s="35" t="s">
        <v>13</v>
      </c>
      <c r="C27" s="32"/>
      <c r="D27" s="32"/>
      <c r="E27" s="32"/>
      <c r="F27" s="32"/>
      <c r="G27" s="7">
        <f>H27+I27+J27</f>
        <v>0.55608227661450282</v>
      </c>
      <c r="H27" s="4">
        <v>0</v>
      </c>
      <c r="I27" s="7">
        <f>I22*M21/100</f>
        <v>0.55608227661450282</v>
      </c>
      <c r="J27" s="5">
        <v>0</v>
      </c>
    </row>
    <row r="28" spans="1:13" s="57" customFormat="1" ht="33" customHeight="1" x14ac:dyDescent="0.25">
      <c r="A28" s="50">
        <v>2</v>
      </c>
      <c r="B28" s="51" t="s">
        <v>39</v>
      </c>
      <c r="C28" s="52"/>
      <c r="D28" s="52"/>
      <c r="E28" s="52"/>
      <c r="F28" s="52"/>
      <c r="G28" s="53">
        <f t="shared" ref="G28:H28" si="5">G29+G30+G31+G32</f>
        <v>118294.11</v>
      </c>
      <c r="H28" s="53">
        <f t="shared" si="5"/>
        <v>0</v>
      </c>
      <c r="I28" s="53">
        <f>I29+I30+I31+I32</f>
        <v>118294.11</v>
      </c>
      <c r="J28" s="53">
        <f>J29+J30+J31+J32</f>
        <v>0</v>
      </c>
    </row>
    <row r="29" spans="1:13" ht="57" customHeight="1" x14ac:dyDescent="0.25">
      <c r="A29" s="2" t="s">
        <v>17</v>
      </c>
      <c r="B29" s="35" t="s">
        <v>48</v>
      </c>
      <c r="C29" s="32" t="s">
        <v>16</v>
      </c>
      <c r="D29" s="32">
        <v>2023</v>
      </c>
      <c r="E29" s="40">
        <v>2023</v>
      </c>
      <c r="F29" s="32">
        <v>7</v>
      </c>
      <c r="G29" s="3">
        <f>H29+I29+J29</f>
        <v>40100</v>
      </c>
      <c r="H29" s="4">
        <v>0</v>
      </c>
      <c r="I29" s="3">
        <v>40100</v>
      </c>
      <c r="J29" s="5">
        <v>0</v>
      </c>
    </row>
    <row r="30" spans="1:13" ht="57.75" customHeight="1" x14ac:dyDescent="0.25">
      <c r="A30" s="2" t="s">
        <v>18</v>
      </c>
      <c r="B30" s="35" t="s">
        <v>49</v>
      </c>
      <c r="C30" s="32" t="s">
        <v>16</v>
      </c>
      <c r="D30" s="32">
        <v>2023</v>
      </c>
      <c r="E30" s="40">
        <v>2023</v>
      </c>
      <c r="F30" s="32">
        <v>27</v>
      </c>
      <c r="G30" s="3">
        <f t="shared" ref="G30:G32" si="6">H30+I30+J30</f>
        <v>67945.11</v>
      </c>
      <c r="H30" s="4">
        <v>0</v>
      </c>
      <c r="I30" s="3">
        <v>67945.11</v>
      </c>
      <c r="J30" s="5">
        <v>0</v>
      </c>
    </row>
    <row r="31" spans="1:13" ht="57.75" customHeight="1" x14ac:dyDescent="0.25">
      <c r="A31" s="2" t="s">
        <v>60</v>
      </c>
      <c r="B31" s="42" t="s">
        <v>61</v>
      </c>
      <c r="C31" s="40" t="s">
        <v>16</v>
      </c>
      <c r="D31" s="40">
        <v>2023</v>
      </c>
      <c r="E31" s="40">
        <v>2023</v>
      </c>
      <c r="F31" s="40">
        <v>1</v>
      </c>
      <c r="G31" s="3">
        <f t="shared" si="6"/>
        <v>599</v>
      </c>
      <c r="H31" s="4">
        <v>0</v>
      </c>
      <c r="I31" s="3">
        <v>599</v>
      </c>
      <c r="J31" s="5">
        <v>0</v>
      </c>
    </row>
    <row r="32" spans="1:13" ht="57.75" customHeight="1" x14ac:dyDescent="0.25">
      <c r="A32" s="2" t="s">
        <v>62</v>
      </c>
      <c r="B32" s="42" t="s">
        <v>63</v>
      </c>
      <c r="C32" s="40" t="s">
        <v>16</v>
      </c>
      <c r="D32" s="40">
        <v>2023</v>
      </c>
      <c r="E32" s="40">
        <v>2023</v>
      </c>
      <c r="F32" s="40">
        <v>2</v>
      </c>
      <c r="G32" s="3">
        <f t="shared" si="6"/>
        <v>9650</v>
      </c>
      <c r="H32" s="4">
        <v>0</v>
      </c>
      <c r="I32" s="3">
        <v>9650</v>
      </c>
      <c r="J32" s="5">
        <v>0</v>
      </c>
    </row>
    <row r="33" spans="1:10" ht="16.5" customHeight="1" x14ac:dyDescent="0.25">
      <c r="A33" s="1"/>
      <c r="B33" s="35" t="s">
        <v>10</v>
      </c>
      <c r="C33" s="32"/>
      <c r="D33" s="32"/>
      <c r="E33" s="32"/>
      <c r="F33" s="32"/>
      <c r="G33" s="116"/>
      <c r="H33" s="116"/>
      <c r="I33" s="116"/>
      <c r="J33" s="117"/>
    </row>
    <row r="34" spans="1:10" ht="17.100000000000001" customHeight="1" x14ac:dyDescent="0.25">
      <c r="A34" s="1"/>
      <c r="B34" s="35" t="s">
        <v>11</v>
      </c>
      <c r="C34" s="32"/>
      <c r="D34" s="32"/>
      <c r="E34" s="32"/>
      <c r="F34" s="32"/>
      <c r="G34" s="61">
        <f t="shared" ref="G34:G35" si="7">H34+I34+J34</f>
        <v>116994.05572799851</v>
      </c>
      <c r="H34" s="4">
        <v>0</v>
      </c>
      <c r="I34" s="30">
        <f>I28*M19/100</f>
        <v>116994.05572799851</v>
      </c>
      <c r="J34" s="39">
        <f>J28*K19/100</f>
        <v>0</v>
      </c>
    </row>
    <row r="35" spans="1:10" ht="17.100000000000001" customHeight="1" x14ac:dyDescent="0.25">
      <c r="A35" s="1"/>
      <c r="B35" s="35" t="s">
        <v>14</v>
      </c>
      <c r="C35" s="32"/>
      <c r="D35" s="32"/>
      <c r="E35" s="32"/>
      <c r="F35" s="32"/>
      <c r="G35" s="61">
        <f t="shared" si="7"/>
        <v>1181.7596777005069</v>
      </c>
      <c r="H35" s="4">
        <v>0</v>
      </c>
      <c r="I35" s="30">
        <f>I28*M20/100</f>
        <v>1181.7596777005069</v>
      </c>
      <c r="J35" s="39">
        <f>J28*K20/100</f>
        <v>0</v>
      </c>
    </row>
    <row r="36" spans="1:10" ht="17.100000000000001" customHeight="1" x14ac:dyDescent="0.25">
      <c r="A36" s="1"/>
      <c r="B36" s="35" t="s">
        <v>13</v>
      </c>
      <c r="C36" s="32"/>
      <c r="D36" s="32"/>
      <c r="E36" s="32"/>
      <c r="F36" s="32"/>
      <c r="G36" s="30">
        <f>H36+I36+J36</f>
        <v>118.29459430097545</v>
      </c>
      <c r="H36" s="4">
        <v>0</v>
      </c>
      <c r="I36" s="30">
        <f>I28*M21/100</f>
        <v>118.29459430097545</v>
      </c>
      <c r="J36" s="39">
        <f>J28*K21/100</f>
        <v>0</v>
      </c>
    </row>
    <row r="37" spans="1:10" s="57" customFormat="1" ht="51" customHeight="1" x14ac:dyDescent="0.25">
      <c r="A37" s="50">
        <v>3</v>
      </c>
      <c r="B37" s="51" t="s">
        <v>36</v>
      </c>
      <c r="C37" s="52"/>
      <c r="D37" s="52"/>
      <c r="E37" s="52"/>
      <c r="F37" s="52"/>
      <c r="G37" s="53">
        <f>G38+G39</f>
        <v>10564.130000000001</v>
      </c>
      <c r="H37" s="53">
        <f t="shared" ref="H37:J37" si="8">H38+H39</f>
        <v>0</v>
      </c>
      <c r="I37" s="53">
        <f t="shared" si="8"/>
        <v>10564.130000000001</v>
      </c>
      <c r="J37" s="53">
        <f t="shared" si="8"/>
        <v>0</v>
      </c>
    </row>
    <row r="38" spans="1:10" ht="33" customHeight="1" x14ac:dyDescent="0.25">
      <c r="A38" s="2" t="s">
        <v>20</v>
      </c>
      <c r="B38" s="35" t="s">
        <v>33</v>
      </c>
      <c r="C38" s="32" t="s">
        <v>16</v>
      </c>
      <c r="D38" s="32">
        <v>2023</v>
      </c>
      <c r="E38" s="40">
        <v>2023</v>
      </c>
      <c r="F38" s="32">
        <v>20</v>
      </c>
      <c r="G38" s="7">
        <f>H38+I38+J38</f>
        <v>1131.2</v>
      </c>
      <c r="H38" s="3">
        <v>0</v>
      </c>
      <c r="I38" s="3">
        <v>1131.2</v>
      </c>
      <c r="J38" s="6">
        <v>0</v>
      </c>
    </row>
    <row r="39" spans="1:10" ht="33" customHeight="1" x14ac:dyDescent="0.25">
      <c r="A39" s="2" t="s">
        <v>56</v>
      </c>
      <c r="B39" s="35" t="s">
        <v>57</v>
      </c>
      <c r="C39" s="32" t="s">
        <v>16</v>
      </c>
      <c r="D39" s="32">
        <v>2023</v>
      </c>
      <c r="E39" s="40">
        <v>2023</v>
      </c>
      <c r="F39" s="32">
        <v>3</v>
      </c>
      <c r="G39" s="7">
        <f>H39+I39+J39</f>
        <v>9432.93</v>
      </c>
      <c r="H39" s="3">
        <v>0</v>
      </c>
      <c r="I39" s="7">
        <v>9432.93</v>
      </c>
      <c r="J39" s="6">
        <v>0</v>
      </c>
    </row>
    <row r="40" spans="1:10" ht="16.5" customHeight="1" x14ac:dyDescent="0.25">
      <c r="A40" s="1"/>
      <c r="B40" s="35" t="s">
        <v>10</v>
      </c>
      <c r="C40" s="32"/>
      <c r="D40" s="32"/>
      <c r="E40" s="32"/>
      <c r="F40" s="35"/>
      <c r="G40" s="116"/>
      <c r="H40" s="116"/>
      <c r="I40" s="116"/>
      <c r="J40" s="117"/>
    </row>
    <row r="41" spans="1:10" ht="17.100000000000001" customHeight="1" x14ac:dyDescent="0.25">
      <c r="A41" s="1"/>
      <c r="B41" s="35" t="s">
        <v>11</v>
      </c>
      <c r="C41" s="32"/>
      <c r="D41" s="32"/>
      <c r="E41" s="32"/>
      <c r="F41" s="35"/>
      <c r="G41" s="30">
        <f>G37*K19/100</f>
        <v>0</v>
      </c>
      <c r="H41" s="3">
        <v>0</v>
      </c>
      <c r="I41" s="30">
        <f>I37*M19/100</f>
        <v>10448.030032415147</v>
      </c>
      <c r="J41" s="6">
        <v>0</v>
      </c>
    </row>
    <row r="42" spans="1:10" ht="17.100000000000001" customHeight="1" x14ac:dyDescent="0.25">
      <c r="A42" s="1"/>
      <c r="B42" s="35" t="s">
        <v>14</v>
      </c>
      <c r="C42" s="32"/>
      <c r="D42" s="32"/>
      <c r="E42" s="32"/>
      <c r="F42" s="35"/>
      <c r="G42" s="30">
        <f>G37*K20/100</f>
        <v>0</v>
      </c>
      <c r="H42" s="3">
        <v>0</v>
      </c>
      <c r="I42" s="30">
        <f>I37*M20/100</f>
        <v>105.53579433486804</v>
      </c>
      <c r="J42" s="6">
        <v>0</v>
      </c>
    </row>
    <row r="43" spans="1:10" ht="17.100000000000001" customHeight="1" x14ac:dyDescent="0.25">
      <c r="A43" s="1"/>
      <c r="B43" s="35" t="s">
        <v>13</v>
      </c>
      <c r="C43" s="32"/>
      <c r="D43" s="32"/>
      <c r="E43" s="32"/>
      <c r="F43" s="35"/>
      <c r="G43" s="30">
        <f>G37*K21/100</f>
        <v>0</v>
      </c>
      <c r="H43" s="3">
        <v>0</v>
      </c>
      <c r="I43" s="30">
        <f>I37*M21/100</f>
        <v>10.564173249984838</v>
      </c>
      <c r="J43" s="6">
        <v>0</v>
      </c>
    </row>
    <row r="44" spans="1:10" s="57" customFormat="1" ht="55.5" customHeight="1" x14ac:dyDescent="0.25">
      <c r="A44" s="50">
        <v>4</v>
      </c>
      <c r="B44" s="51" t="s">
        <v>37</v>
      </c>
      <c r="C44" s="52"/>
      <c r="D44" s="52"/>
      <c r="E44" s="52"/>
      <c r="F44" s="52"/>
      <c r="G44" s="53">
        <f>G45+G46+G47</f>
        <v>56648.483</v>
      </c>
      <c r="H44" s="53">
        <f t="shared" ref="H44:J44" si="9">H45+H46+H47</f>
        <v>0</v>
      </c>
      <c r="I44" s="53">
        <f t="shared" si="9"/>
        <v>56648.483</v>
      </c>
      <c r="J44" s="53">
        <f t="shared" si="9"/>
        <v>0</v>
      </c>
    </row>
    <row r="45" spans="1:10" ht="33" customHeight="1" x14ac:dyDescent="0.25">
      <c r="A45" s="2" t="s">
        <v>21</v>
      </c>
      <c r="B45" s="26" t="s">
        <v>50</v>
      </c>
      <c r="C45" s="32" t="s">
        <v>16</v>
      </c>
      <c r="D45" s="32">
        <v>2023</v>
      </c>
      <c r="E45" s="40">
        <v>2023</v>
      </c>
      <c r="F45" s="32">
        <v>69</v>
      </c>
      <c r="G45" s="7">
        <f>H45+I45+J45</f>
        <v>2495.8000000000002</v>
      </c>
      <c r="H45" s="3">
        <v>0</v>
      </c>
      <c r="I45" s="7">
        <v>2495.8000000000002</v>
      </c>
      <c r="J45" s="6">
        <v>0</v>
      </c>
    </row>
    <row r="46" spans="1:10" ht="33" customHeight="1" x14ac:dyDescent="0.25">
      <c r="A46" s="2" t="s">
        <v>22</v>
      </c>
      <c r="B46" s="26" t="s">
        <v>51</v>
      </c>
      <c r="C46" s="32" t="s">
        <v>16</v>
      </c>
      <c r="D46" s="32">
        <v>2023</v>
      </c>
      <c r="E46" s="40">
        <v>2023</v>
      </c>
      <c r="F46" s="32">
        <v>6</v>
      </c>
      <c r="G46" s="7">
        <f t="shared" ref="G46:G47" si="10">H46+I46+J46</f>
        <v>52705.498</v>
      </c>
      <c r="H46" s="3">
        <v>0</v>
      </c>
      <c r="I46" s="7">
        <f>1789.82+50861.798+53.88</f>
        <v>52705.498</v>
      </c>
      <c r="J46" s="6">
        <v>0</v>
      </c>
    </row>
    <row r="47" spans="1:10" ht="33" customHeight="1" x14ac:dyDescent="0.25">
      <c r="A47" s="2" t="s">
        <v>54</v>
      </c>
      <c r="B47" s="26" t="s">
        <v>55</v>
      </c>
      <c r="C47" s="32" t="s">
        <v>16</v>
      </c>
      <c r="D47" s="32">
        <v>2023</v>
      </c>
      <c r="E47" s="40">
        <v>2023</v>
      </c>
      <c r="F47" s="31">
        <v>10</v>
      </c>
      <c r="G47" s="7">
        <f t="shared" si="10"/>
        <v>1447.1849999999999</v>
      </c>
      <c r="H47" s="3">
        <v>0</v>
      </c>
      <c r="I47" s="7">
        <v>1447.1849999999999</v>
      </c>
      <c r="J47" s="6">
        <v>0</v>
      </c>
    </row>
    <row r="48" spans="1:10" ht="17.100000000000001" customHeight="1" x14ac:dyDescent="0.25">
      <c r="A48" s="1"/>
      <c r="B48" s="35" t="s">
        <v>10</v>
      </c>
      <c r="C48" s="32"/>
      <c r="D48" s="32"/>
      <c r="E48" s="32"/>
      <c r="F48" s="32"/>
      <c r="G48" s="116"/>
      <c r="H48" s="116"/>
      <c r="I48" s="116"/>
      <c r="J48" s="117"/>
    </row>
    <row r="49" spans="1:10" ht="17.100000000000001" customHeight="1" x14ac:dyDescent="0.25">
      <c r="A49" s="1"/>
      <c r="B49" s="35" t="s">
        <v>11</v>
      </c>
      <c r="C49" s="32"/>
      <c r="D49" s="32"/>
      <c r="E49" s="32"/>
      <c r="F49" s="32"/>
      <c r="G49" s="61">
        <f t="shared" ref="G49:G50" si="11">H49+I49+J49</f>
        <v>56025.915212588152</v>
      </c>
      <c r="H49" s="3">
        <v>0</v>
      </c>
      <c r="I49" s="30">
        <f>I44*M19/100</f>
        <v>56025.915212588152</v>
      </c>
      <c r="J49" s="6">
        <v>0</v>
      </c>
    </row>
    <row r="50" spans="1:10" ht="17.100000000000001" customHeight="1" x14ac:dyDescent="0.25">
      <c r="A50" s="1"/>
      <c r="B50" s="35" t="s">
        <v>14</v>
      </c>
      <c r="C50" s="32"/>
      <c r="D50" s="32"/>
      <c r="E50" s="32"/>
      <c r="F50" s="32"/>
      <c r="G50" s="61">
        <f t="shared" si="11"/>
        <v>565.91907249061387</v>
      </c>
      <c r="H50" s="3">
        <v>0</v>
      </c>
      <c r="I50" s="30">
        <f>I44*M20/100</f>
        <v>565.91907249061387</v>
      </c>
      <c r="J50" s="6">
        <v>0</v>
      </c>
    </row>
    <row r="51" spans="1:10" ht="17.100000000000001" customHeight="1" x14ac:dyDescent="0.25">
      <c r="A51" s="1"/>
      <c r="B51" s="35" t="s">
        <v>13</v>
      </c>
      <c r="C51" s="32"/>
      <c r="D51" s="32"/>
      <c r="E51" s="32"/>
      <c r="F51" s="32"/>
      <c r="G51" s="30">
        <f>H51+I51+J51</f>
        <v>56.648714921230685</v>
      </c>
      <c r="H51" s="3">
        <v>0</v>
      </c>
      <c r="I51" s="30">
        <f>I44*M21/100</f>
        <v>56.648714921230685</v>
      </c>
      <c r="J51" s="6">
        <v>0</v>
      </c>
    </row>
    <row r="52" spans="1:10" s="57" customFormat="1" ht="63" customHeight="1" x14ac:dyDescent="0.25">
      <c r="A52" s="50">
        <v>5</v>
      </c>
      <c r="B52" s="51" t="s">
        <v>44</v>
      </c>
      <c r="C52" s="52"/>
      <c r="D52" s="52"/>
      <c r="E52" s="52"/>
      <c r="F52" s="52"/>
      <c r="G52" s="53">
        <f>G53</f>
        <v>285</v>
      </c>
      <c r="H52" s="55">
        <v>0</v>
      </c>
      <c r="I52" s="53">
        <f>I53</f>
        <v>285</v>
      </c>
      <c r="J52" s="58">
        <v>0</v>
      </c>
    </row>
    <row r="53" spans="1:10" s="18" customFormat="1" ht="31.5" x14ac:dyDescent="0.25">
      <c r="A53" s="2" t="s">
        <v>23</v>
      </c>
      <c r="B53" s="14" t="s">
        <v>64</v>
      </c>
      <c r="C53" s="32" t="s">
        <v>16</v>
      </c>
      <c r="D53" s="32">
        <v>2023</v>
      </c>
      <c r="E53" s="40">
        <v>2023</v>
      </c>
      <c r="F53" s="15">
        <v>1</v>
      </c>
      <c r="G53" s="16">
        <f>H53+I53+J53</f>
        <v>285</v>
      </c>
      <c r="H53" s="3">
        <v>0</v>
      </c>
      <c r="I53" s="17">
        <v>285</v>
      </c>
      <c r="J53" s="6">
        <v>0</v>
      </c>
    </row>
    <row r="54" spans="1:10" s="18" customFormat="1" ht="17.100000000000001" customHeight="1" x14ac:dyDescent="0.25">
      <c r="A54" s="2"/>
      <c r="B54" s="35" t="s">
        <v>10</v>
      </c>
      <c r="C54" s="15"/>
      <c r="D54" s="15"/>
      <c r="E54" s="15"/>
      <c r="F54" s="15"/>
      <c r="G54" s="120"/>
      <c r="H54" s="121"/>
      <c r="I54" s="121"/>
      <c r="J54" s="122"/>
    </row>
    <row r="55" spans="1:10" s="18" customFormat="1" ht="17.100000000000001" customHeight="1" x14ac:dyDescent="0.25">
      <c r="A55" s="2"/>
      <c r="B55" s="35" t="s">
        <v>11</v>
      </c>
      <c r="C55" s="15"/>
      <c r="D55" s="15"/>
      <c r="E55" s="15"/>
      <c r="F55" s="15"/>
      <c r="G55" s="61">
        <f t="shared" ref="G55:G56" si="12">H55+I55+J55</f>
        <v>281.86784517402918</v>
      </c>
      <c r="H55" s="3">
        <v>0</v>
      </c>
      <c r="I55" s="30">
        <f>I52*M19/100</f>
        <v>281.86784517402918</v>
      </c>
      <c r="J55" s="39">
        <f>J52*K19/100</f>
        <v>0</v>
      </c>
    </row>
    <row r="56" spans="1:10" s="18" customFormat="1" ht="17.100000000000001" customHeight="1" x14ac:dyDescent="0.25">
      <c r="A56" s="2"/>
      <c r="B56" s="35" t="s">
        <v>14</v>
      </c>
      <c r="C56" s="15"/>
      <c r="D56" s="15"/>
      <c r="E56" s="15"/>
      <c r="F56" s="15"/>
      <c r="G56" s="61">
        <f t="shared" si="12"/>
        <v>2.8471536591690363</v>
      </c>
      <c r="H56" s="3">
        <v>0</v>
      </c>
      <c r="I56" s="30">
        <f>I52*M20/100</f>
        <v>2.8471536591690363</v>
      </c>
      <c r="J56" s="39">
        <f>J52*K20/100</f>
        <v>0</v>
      </c>
    </row>
    <row r="57" spans="1:10" s="18" customFormat="1" ht="17.100000000000001" customHeight="1" x14ac:dyDescent="0.25">
      <c r="A57" s="2"/>
      <c r="B57" s="35" t="s">
        <v>13</v>
      </c>
      <c r="C57" s="15"/>
      <c r="D57" s="15"/>
      <c r="E57" s="15"/>
      <c r="F57" s="15"/>
      <c r="G57" s="30">
        <f>H57+I57+J57</f>
        <v>0.28500116680177906</v>
      </c>
      <c r="H57" s="3">
        <v>0</v>
      </c>
      <c r="I57" s="30">
        <f>I52*M21/100</f>
        <v>0.28500116680177906</v>
      </c>
      <c r="J57" s="39">
        <f>J52*K21/100</f>
        <v>0</v>
      </c>
    </row>
    <row r="58" spans="1:10" s="57" customFormat="1" ht="49.5" customHeight="1" x14ac:dyDescent="0.25">
      <c r="A58" s="50">
        <v>6</v>
      </c>
      <c r="B58" s="51" t="s">
        <v>43</v>
      </c>
      <c r="C58" s="52"/>
      <c r="D58" s="52"/>
      <c r="E58" s="52"/>
      <c r="F58" s="52"/>
      <c r="G58" s="59">
        <f t="shared" ref="G58:G59" si="13">H58+I58+J58</f>
        <v>13793.476000000001</v>
      </c>
      <c r="H58" s="55">
        <v>0</v>
      </c>
      <c r="I58" s="53">
        <f>I59+I60</f>
        <v>13793.476000000001</v>
      </c>
      <c r="J58" s="58">
        <v>0</v>
      </c>
    </row>
    <row r="59" spans="1:10" s="22" customFormat="1" ht="49.5" customHeight="1" x14ac:dyDescent="0.25">
      <c r="A59" s="2" t="s">
        <v>24</v>
      </c>
      <c r="B59" s="35" t="s">
        <v>41</v>
      </c>
      <c r="C59" s="32" t="s">
        <v>16</v>
      </c>
      <c r="D59" s="32">
        <v>2023</v>
      </c>
      <c r="E59" s="40">
        <v>2023</v>
      </c>
      <c r="F59" s="15">
        <v>3</v>
      </c>
      <c r="G59" s="7">
        <f t="shared" si="13"/>
        <v>3930.143</v>
      </c>
      <c r="H59" s="23">
        <v>0</v>
      </c>
      <c r="I59" s="23">
        <v>3930.143</v>
      </c>
      <c r="J59" s="37">
        <v>0</v>
      </c>
    </row>
    <row r="60" spans="1:10" ht="34.5" customHeight="1" x14ac:dyDescent="0.25">
      <c r="A60" s="2" t="s">
        <v>25</v>
      </c>
      <c r="B60" s="35" t="s">
        <v>34</v>
      </c>
      <c r="C60" s="32" t="s">
        <v>16</v>
      </c>
      <c r="D60" s="32">
        <v>2023</v>
      </c>
      <c r="E60" s="40">
        <v>2023</v>
      </c>
      <c r="F60" s="32">
        <v>1</v>
      </c>
      <c r="G60" s="7">
        <f>H60+I60+J60</f>
        <v>9863.3330000000005</v>
      </c>
      <c r="H60" s="3">
        <v>0</v>
      </c>
      <c r="I60" s="6">
        <v>9863.3330000000005</v>
      </c>
      <c r="J60" s="6">
        <v>0</v>
      </c>
    </row>
    <row r="61" spans="1:10" ht="17.100000000000001" customHeight="1" x14ac:dyDescent="0.25">
      <c r="A61" s="1"/>
      <c r="B61" s="35" t="s">
        <v>10</v>
      </c>
      <c r="C61" s="32"/>
      <c r="D61" s="32"/>
      <c r="E61" s="32"/>
      <c r="F61" s="32"/>
      <c r="G61" s="116"/>
      <c r="H61" s="116"/>
      <c r="I61" s="116"/>
      <c r="J61" s="117"/>
    </row>
    <row r="62" spans="1:10" ht="17.100000000000001" customHeight="1" x14ac:dyDescent="0.25">
      <c r="A62" s="1"/>
      <c r="B62" s="35" t="s">
        <v>11</v>
      </c>
      <c r="C62" s="32"/>
      <c r="D62" s="32"/>
      <c r="E62" s="32"/>
      <c r="F62" s="32"/>
      <c r="G62" s="61">
        <f t="shared" ref="G62:G63" si="14">H62+I62+J62</f>
        <v>13641.885465191885</v>
      </c>
      <c r="H62" s="3">
        <v>0</v>
      </c>
      <c r="I62" s="30">
        <f>I58*M19/100</f>
        <v>13641.885465191885</v>
      </c>
      <c r="J62" s="39">
        <f>J58*K19/100</f>
        <v>0</v>
      </c>
    </row>
    <row r="63" spans="1:10" ht="17.100000000000001" customHeight="1" x14ac:dyDescent="0.25">
      <c r="A63" s="1"/>
      <c r="B63" s="35" t="s">
        <v>14</v>
      </c>
      <c r="C63" s="32"/>
      <c r="D63" s="32"/>
      <c r="E63" s="32"/>
      <c r="F63" s="32"/>
      <c r="G63" s="61">
        <f t="shared" si="14"/>
        <v>137.79700233705361</v>
      </c>
      <c r="H63" s="3">
        <v>0</v>
      </c>
      <c r="I63" s="30">
        <f>I58*M20/100</f>
        <v>137.79700233705361</v>
      </c>
      <c r="J63" s="39">
        <f>J58*K20/100</f>
        <v>0</v>
      </c>
    </row>
    <row r="64" spans="1:10" ht="17.100000000000001" customHeight="1" x14ac:dyDescent="0.25">
      <c r="A64" s="1"/>
      <c r="B64" s="35" t="s">
        <v>13</v>
      </c>
      <c r="C64" s="32"/>
      <c r="D64" s="32"/>
      <c r="E64" s="32"/>
      <c r="F64" s="32"/>
      <c r="G64" s="30">
        <f>H64+I64+J64</f>
        <v>13.79353247106083</v>
      </c>
      <c r="H64" s="3">
        <v>0</v>
      </c>
      <c r="I64" s="30">
        <f>I58*M21/100</f>
        <v>13.79353247106083</v>
      </c>
      <c r="J64" s="39">
        <f>J58*K21/100</f>
        <v>0</v>
      </c>
    </row>
    <row r="65" spans="1:12" s="57" customFormat="1" ht="31.5" x14ac:dyDescent="0.25">
      <c r="A65" s="50">
        <v>7</v>
      </c>
      <c r="B65" s="51" t="s">
        <v>42</v>
      </c>
      <c r="C65" s="52"/>
      <c r="D65" s="52"/>
      <c r="E65" s="52"/>
      <c r="F65" s="52"/>
      <c r="G65" s="59">
        <f>H65+I65+J65</f>
        <v>6848.3760000000002</v>
      </c>
      <c r="H65" s="55">
        <v>0</v>
      </c>
      <c r="I65" s="53">
        <f>I66</f>
        <v>6848.3760000000002</v>
      </c>
      <c r="J65" s="58">
        <v>0</v>
      </c>
    </row>
    <row r="66" spans="1:12" s="24" customFormat="1" ht="15.75" x14ac:dyDescent="0.25">
      <c r="A66" s="2" t="s">
        <v>26</v>
      </c>
      <c r="B66" s="14" t="s">
        <v>52</v>
      </c>
      <c r="C66" s="32" t="s">
        <v>16</v>
      </c>
      <c r="D66" s="32">
        <v>2023</v>
      </c>
      <c r="E66" s="40">
        <v>2023</v>
      </c>
      <c r="F66" s="15">
        <v>6</v>
      </c>
      <c r="G66" s="7">
        <f>H66+I66+J66</f>
        <v>6848.3760000000002</v>
      </c>
      <c r="H66" s="23">
        <v>0</v>
      </c>
      <c r="I66" s="7">
        <v>6848.3760000000002</v>
      </c>
      <c r="J66" s="37">
        <v>0</v>
      </c>
    </row>
    <row r="67" spans="1:12" ht="17.100000000000001" customHeight="1" x14ac:dyDescent="0.25">
      <c r="A67" s="28"/>
      <c r="B67" s="36" t="s">
        <v>10</v>
      </c>
      <c r="C67" s="27"/>
      <c r="D67" s="27"/>
      <c r="E67" s="40"/>
      <c r="F67" s="27"/>
      <c r="G67" s="118"/>
      <c r="H67" s="118"/>
      <c r="I67" s="118"/>
      <c r="J67" s="119"/>
      <c r="L67" s="63">
        <v>819.87599999999998</v>
      </c>
    </row>
    <row r="68" spans="1:12" ht="17.100000000000001" customHeight="1" x14ac:dyDescent="0.25">
      <c r="A68" s="1"/>
      <c r="B68" s="35" t="s">
        <v>11</v>
      </c>
      <c r="C68" s="32"/>
      <c r="D68" s="32"/>
      <c r="E68" s="32"/>
      <c r="F68" s="32"/>
      <c r="G68" s="61">
        <f t="shared" ref="G68:G69" si="15">H68+I68+J68</f>
        <v>6773.1122317948666</v>
      </c>
      <c r="H68" s="3">
        <v>0</v>
      </c>
      <c r="I68" s="30">
        <f>I65*M19/100</f>
        <v>6773.1122317948666</v>
      </c>
      <c r="J68" s="6">
        <v>0</v>
      </c>
      <c r="L68" s="63">
        <v>1374.498</v>
      </c>
    </row>
    <row r="69" spans="1:12" ht="17.100000000000001" customHeight="1" x14ac:dyDescent="0.25">
      <c r="A69" s="1"/>
      <c r="B69" s="35" t="s">
        <v>14</v>
      </c>
      <c r="C69" s="32"/>
      <c r="D69" s="32"/>
      <c r="E69" s="32"/>
      <c r="F69" s="32"/>
      <c r="G69" s="61">
        <f t="shared" si="15"/>
        <v>68.415364167597915</v>
      </c>
      <c r="H69" s="3">
        <v>0</v>
      </c>
      <c r="I69" s="30">
        <f>I65*M20/100</f>
        <v>68.415364167597915</v>
      </c>
      <c r="J69" s="6">
        <v>0</v>
      </c>
      <c r="L69" s="63">
        <v>458.166</v>
      </c>
    </row>
    <row r="70" spans="1:12" ht="17.100000000000001" customHeight="1" x14ac:dyDescent="0.25">
      <c r="A70" s="1"/>
      <c r="B70" s="35" t="s">
        <v>13</v>
      </c>
      <c r="C70" s="32"/>
      <c r="D70" s="32"/>
      <c r="E70" s="32"/>
      <c r="F70" s="32"/>
      <c r="G70" s="30">
        <f>H70+I70+J70</f>
        <v>6.8484040375343875</v>
      </c>
      <c r="H70" s="3">
        <v>0</v>
      </c>
      <c r="I70" s="30">
        <f>I65*M21/100</f>
        <v>6.8484040375343875</v>
      </c>
      <c r="J70" s="6">
        <v>0</v>
      </c>
      <c r="L70" s="63">
        <v>458.166</v>
      </c>
    </row>
    <row r="71" spans="1:12" s="57" customFormat="1" ht="54.75" customHeight="1" x14ac:dyDescent="0.25">
      <c r="A71" s="50">
        <v>8</v>
      </c>
      <c r="B71" s="51" t="s">
        <v>45</v>
      </c>
      <c r="C71" s="52"/>
      <c r="D71" s="52"/>
      <c r="E71" s="52"/>
      <c r="F71" s="52"/>
      <c r="G71" s="59">
        <f t="shared" ref="G71:G73" si="16">H71+I71+J71</f>
        <v>10399.459999999999</v>
      </c>
      <c r="H71" s="55">
        <v>0</v>
      </c>
      <c r="I71" s="53">
        <f>I72+I73+I74</f>
        <v>10399.459999999999</v>
      </c>
      <c r="J71" s="58">
        <v>0</v>
      </c>
      <c r="L71" s="64">
        <v>361.71</v>
      </c>
    </row>
    <row r="72" spans="1:12" ht="52.5" customHeight="1" x14ac:dyDescent="0.25">
      <c r="A72" s="2" t="s">
        <v>27</v>
      </c>
      <c r="B72" s="35" t="s">
        <v>58</v>
      </c>
      <c r="C72" s="32" t="s">
        <v>16</v>
      </c>
      <c r="D72" s="32">
        <v>2023</v>
      </c>
      <c r="E72" s="32">
        <v>2024</v>
      </c>
      <c r="F72" s="32">
        <v>34</v>
      </c>
      <c r="G72" s="7">
        <f t="shared" si="16"/>
        <v>3500</v>
      </c>
      <c r="H72" s="3">
        <v>0</v>
      </c>
      <c r="I72" s="7">
        <v>3500</v>
      </c>
      <c r="J72" s="6">
        <v>0</v>
      </c>
      <c r="L72" s="63">
        <v>3375.96</v>
      </c>
    </row>
    <row r="73" spans="1:12" ht="64.5" customHeight="1" x14ac:dyDescent="0.25">
      <c r="A73" s="2" t="s">
        <v>28</v>
      </c>
      <c r="B73" s="35" t="s">
        <v>46</v>
      </c>
      <c r="C73" s="32" t="s">
        <v>16</v>
      </c>
      <c r="D73" s="32">
        <v>2023</v>
      </c>
      <c r="E73" s="32">
        <v>2024</v>
      </c>
      <c r="F73" s="32">
        <v>23</v>
      </c>
      <c r="G73" s="7">
        <f t="shared" si="16"/>
        <v>6046</v>
      </c>
      <c r="H73" s="3">
        <v>0</v>
      </c>
      <c r="I73" s="7">
        <v>6046</v>
      </c>
      <c r="J73" s="6">
        <v>0</v>
      </c>
    </row>
    <row r="74" spans="1:12" ht="51" customHeight="1" x14ac:dyDescent="0.25">
      <c r="A74" s="2" t="s">
        <v>30</v>
      </c>
      <c r="B74" s="35" t="s">
        <v>47</v>
      </c>
      <c r="C74" s="32" t="s">
        <v>16</v>
      </c>
      <c r="D74" s="32">
        <v>2023</v>
      </c>
      <c r="E74" s="32">
        <v>2024</v>
      </c>
      <c r="F74" s="32">
        <v>200</v>
      </c>
      <c r="G74" s="7">
        <f>H74+I74+J74</f>
        <v>853.46</v>
      </c>
      <c r="H74" s="3">
        <v>0</v>
      </c>
      <c r="I74" s="7">
        <v>853.46</v>
      </c>
      <c r="J74" s="6">
        <v>0</v>
      </c>
    </row>
    <row r="75" spans="1:12" ht="17.100000000000001" customHeight="1" x14ac:dyDescent="0.25">
      <c r="A75" s="1"/>
      <c r="B75" s="35" t="s">
        <v>10</v>
      </c>
      <c r="C75" s="32"/>
      <c r="D75" s="32"/>
      <c r="E75" s="32"/>
      <c r="F75" s="32"/>
      <c r="G75" s="116"/>
      <c r="H75" s="116"/>
      <c r="I75" s="116"/>
      <c r="J75" s="117"/>
    </row>
    <row r="76" spans="1:12" ht="17.100000000000001" customHeight="1" x14ac:dyDescent="0.25">
      <c r="A76" s="1"/>
      <c r="B76" s="35" t="s">
        <v>11</v>
      </c>
      <c r="C76" s="32"/>
      <c r="D76" s="32"/>
      <c r="E76" s="32"/>
      <c r="F76" s="32"/>
      <c r="G76" s="61">
        <f t="shared" ref="G76:G77" si="17">H76+I76+J76</f>
        <v>10285.16975850354</v>
      </c>
      <c r="H76" s="3">
        <v>0</v>
      </c>
      <c r="I76" s="30">
        <f>I71*M19/100</f>
        <v>10285.16975850354</v>
      </c>
      <c r="J76" s="6">
        <v>0</v>
      </c>
    </row>
    <row r="77" spans="1:12" ht="17.100000000000001" customHeight="1" x14ac:dyDescent="0.25">
      <c r="A77" s="1"/>
      <c r="B77" s="35" t="s">
        <v>14</v>
      </c>
      <c r="C77" s="32"/>
      <c r="D77" s="32"/>
      <c r="E77" s="32"/>
      <c r="F77" s="32"/>
      <c r="G77" s="61">
        <f t="shared" si="17"/>
        <v>103.89073892063867</v>
      </c>
      <c r="H77" s="3">
        <v>0</v>
      </c>
      <c r="I77" s="30">
        <f>I71*M20/100</f>
        <v>103.89073892063867</v>
      </c>
      <c r="J77" s="6">
        <v>0</v>
      </c>
    </row>
    <row r="78" spans="1:12" ht="17.100000000000001" customHeight="1" x14ac:dyDescent="0.25">
      <c r="A78" s="1"/>
      <c r="B78" s="35" t="s">
        <v>13</v>
      </c>
      <c r="C78" s="32"/>
      <c r="D78" s="32"/>
      <c r="E78" s="32"/>
      <c r="F78" s="32"/>
      <c r="G78" s="30">
        <f>H78+I78+J78</f>
        <v>10.399502575819049</v>
      </c>
      <c r="H78" s="3">
        <v>0</v>
      </c>
      <c r="I78" s="30">
        <f>I71*M21/100</f>
        <v>10.399502575819049</v>
      </c>
      <c r="J78" s="6">
        <v>0</v>
      </c>
    </row>
    <row r="79" spans="1:12" ht="17.100000000000001" customHeight="1" x14ac:dyDescent="0.25">
      <c r="A79" s="19"/>
      <c r="B79" s="13"/>
      <c r="C79" s="19"/>
      <c r="D79" s="19"/>
      <c r="E79" s="19"/>
      <c r="F79" s="19"/>
      <c r="G79" s="20"/>
      <c r="H79" s="21"/>
      <c r="I79" s="21"/>
      <c r="J79" s="21"/>
    </row>
    <row r="80" spans="1:12" ht="17.100000000000001" customHeight="1" x14ac:dyDescent="0.25">
      <c r="A80" s="19"/>
      <c r="B80" s="13"/>
      <c r="C80" s="19"/>
      <c r="D80" s="19"/>
      <c r="E80" s="19"/>
      <c r="F80" s="19"/>
      <c r="G80" s="20"/>
      <c r="H80" s="21"/>
      <c r="I80" s="21"/>
      <c r="J80" s="21"/>
    </row>
    <row r="81" spans="1:10" ht="17.100000000000001" customHeight="1" x14ac:dyDescent="0.25">
      <c r="A81" s="19"/>
      <c r="B81" s="123" t="s">
        <v>53</v>
      </c>
      <c r="C81" s="19"/>
      <c r="D81" s="19"/>
      <c r="E81" s="19"/>
      <c r="F81" s="19"/>
      <c r="G81" s="20"/>
      <c r="H81" s="21"/>
      <c r="I81" s="21"/>
      <c r="J81" s="21"/>
    </row>
    <row r="82" spans="1:10" ht="39.75" customHeight="1" x14ac:dyDescent="0.25">
      <c r="A82" s="19"/>
      <c r="B82" s="123"/>
      <c r="C82" s="13"/>
      <c r="D82" s="13"/>
      <c r="E82" s="13"/>
      <c r="F82" s="19"/>
      <c r="G82" s="20"/>
      <c r="H82" s="21"/>
      <c r="I82" s="20" t="s">
        <v>32</v>
      </c>
      <c r="J82" s="21"/>
    </row>
    <row r="83" spans="1:10" ht="17.100000000000001" customHeight="1" x14ac:dyDescent="0.25">
      <c r="A83" s="19"/>
      <c r="B83" s="13"/>
      <c r="C83" s="19"/>
      <c r="D83" s="19"/>
      <c r="E83" s="19"/>
      <c r="F83" s="19"/>
      <c r="G83" s="20"/>
      <c r="H83" s="21"/>
      <c r="I83" s="21"/>
      <c r="J83" s="21"/>
    </row>
  </sheetData>
  <mergeCells count="22">
    <mergeCell ref="B81:B82"/>
    <mergeCell ref="F17:F21"/>
    <mergeCell ref="G18:J18"/>
    <mergeCell ref="A13:A15"/>
    <mergeCell ref="B13:B15"/>
    <mergeCell ref="C13:C15"/>
    <mergeCell ref="D13:E14"/>
    <mergeCell ref="F13:F15"/>
    <mergeCell ref="I2:J6"/>
    <mergeCell ref="B8:I10"/>
    <mergeCell ref="C17:C21"/>
    <mergeCell ref="G13:J14"/>
    <mergeCell ref="G75:J75"/>
    <mergeCell ref="G67:J67"/>
    <mergeCell ref="G61:J61"/>
    <mergeCell ref="G48:J48"/>
    <mergeCell ref="G40:J40"/>
    <mergeCell ref="G33:J33"/>
    <mergeCell ref="G24:J24"/>
    <mergeCell ref="D17:D21"/>
    <mergeCell ref="E17:E21"/>
    <mergeCell ref="G54:J54"/>
  </mergeCells>
  <pageMargins left="0.39370078740157483" right="0.19685039370078741" top="0.82677165354330717" bottom="0.27559055118110237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3"/>
  <sheetViews>
    <sheetView topLeftCell="A16" zoomScale="80" zoomScaleNormal="80" workbookViewId="0">
      <selection activeCell="B32" sqref="B32"/>
    </sheetView>
  </sheetViews>
  <sheetFormatPr defaultRowHeight="15" x14ac:dyDescent="0.25"/>
  <cols>
    <col min="1" max="1" width="5.7109375" style="85" customWidth="1"/>
    <col min="2" max="2" width="50.7109375" customWidth="1"/>
    <col min="3" max="3" width="27.5703125" customWidth="1"/>
    <col min="4" max="5" width="12.7109375" customWidth="1"/>
    <col min="6" max="6" width="22.85546875" customWidth="1"/>
    <col min="7" max="7" width="23.7109375" style="9" customWidth="1"/>
    <col min="8" max="10" width="23.7109375" style="8" customWidth="1"/>
    <col min="11" max="11" width="27" bestFit="1" customWidth="1"/>
    <col min="12" max="12" width="12.42578125" customWidth="1"/>
    <col min="13" max="13" width="22.5703125" customWidth="1"/>
  </cols>
  <sheetData>
    <row r="1" spans="1:12" x14ac:dyDescent="0.25">
      <c r="A1" s="80"/>
      <c r="B1" s="10"/>
      <c r="C1" s="10"/>
      <c r="D1" s="10"/>
      <c r="E1" s="10"/>
      <c r="F1" s="10"/>
      <c r="G1" s="11"/>
      <c r="H1" s="12"/>
      <c r="I1" s="12"/>
      <c r="J1" s="12"/>
    </row>
    <row r="2" spans="1:12" x14ac:dyDescent="0.25">
      <c r="A2" s="80"/>
      <c r="B2" s="10"/>
      <c r="C2" s="10"/>
      <c r="D2" s="10"/>
      <c r="E2" s="10"/>
      <c r="F2" s="10"/>
      <c r="G2" s="11"/>
      <c r="H2" s="12"/>
      <c r="I2" s="109" t="s">
        <v>59</v>
      </c>
      <c r="J2" s="109"/>
    </row>
    <row r="3" spans="1:12" x14ac:dyDescent="0.25">
      <c r="A3" s="80"/>
      <c r="B3" s="10"/>
      <c r="C3" s="10"/>
      <c r="D3" s="10"/>
      <c r="E3" s="10"/>
      <c r="F3" s="10"/>
      <c r="G3" s="11"/>
      <c r="H3" s="12"/>
      <c r="I3" s="109"/>
      <c r="J3" s="109"/>
    </row>
    <row r="4" spans="1:12" ht="15" customHeight="1" x14ac:dyDescent="0.25">
      <c r="A4" s="80"/>
      <c r="B4" s="10"/>
      <c r="C4" s="10"/>
      <c r="D4" s="10"/>
      <c r="E4" s="10"/>
      <c r="F4" s="10"/>
      <c r="G4" s="11"/>
      <c r="H4" s="12"/>
      <c r="I4" s="109"/>
      <c r="J4" s="109"/>
    </row>
    <row r="5" spans="1:12" x14ac:dyDescent="0.25">
      <c r="A5" s="80"/>
      <c r="B5" s="10"/>
      <c r="C5" s="10"/>
      <c r="D5" s="10"/>
      <c r="E5" s="10"/>
      <c r="F5" s="10"/>
      <c r="G5" s="11"/>
      <c r="H5" s="12"/>
      <c r="I5" s="109"/>
      <c r="J5" s="109"/>
    </row>
    <row r="6" spans="1:12" x14ac:dyDescent="0.25">
      <c r="A6" s="80"/>
      <c r="B6" s="10"/>
      <c r="C6" s="10"/>
      <c r="D6" s="10"/>
      <c r="E6" s="10"/>
      <c r="F6" s="10"/>
      <c r="G6" s="11"/>
      <c r="H6" s="12"/>
      <c r="I6" s="109"/>
      <c r="J6" s="109"/>
    </row>
    <row r="7" spans="1:12" x14ac:dyDescent="0.25">
      <c r="A7" s="80"/>
      <c r="B7" s="10"/>
      <c r="C7" s="10"/>
      <c r="D7" s="10"/>
      <c r="E7" s="10"/>
      <c r="F7" s="10"/>
      <c r="G7" s="11"/>
      <c r="H7" s="12"/>
      <c r="I7" s="12"/>
      <c r="J7" s="12"/>
    </row>
    <row r="8" spans="1:12" x14ac:dyDescent="0.25">
      <c r="A8" s="80"/>
      <c r="B8" s="110" t="s">
        <v>29</v>
      </c>
      <c r="C8" s="110"/>
      <c r="D8" s="110"/>
      <c r="E8" s="110"/>
      <c r="F8" s="110"/>
      <c r="G8" s="110"/>
      <c r="H8" s="110"/>
      <c r="I8" s="110"/>
      <c r="J8" s="12"/>
    </row>
    <row r="9" spans="1:12" x14ac:dyDescent="0.25">
      <c r="A9" s="80"/>
      <c r="B9" s="110"/>
      <c r="C9" s="110"/>
      <c r="D9" s="110"/>
      <c r="E9" s="110"/>
      <c r="F9" s="110"/>
      <c r="G9" s="110"/>
      <c r="H9" s="110"/>
      <c r="I9" s="110"/>
      <c r="J9" s="12"/>
    </row>
    <row r="10" spans="1:12" x14ac:dyDescent="0.25">
      <c r="A10" s="80"/>
      <c r="B10" s="110"/>
      <c r="C10" s="110"/>
      <c r="D10" s="110"/>
      <c r="E10" s="110"/>
      <c r="F10" s="110"/>
      <c r="G10" s="110"/>
      <c r="H10" s="110"/>
      <c r="I10" s="110"/>
      <c r="J10" s="12"/>
    </row>
    <row r="11" spans="1:12" x14ac:dyDescent="0.25">
      <c r="A11" s="80"/>
      <c r="B11" s="10"/>
      <c r="C11" s="10"/>
      <c r="D11" s="10"/>
      <c r="E11" s="10"/>
      <c r="F11" s="10"/>
      <c r="G11" s="11"/>
      <c r="H11" s="12"/>
      <c r="I11" s="12"/>
      <c r="J11" s="12"/>
    </row>
    <row r="12" spans="1:12" ht="15.75" thickBot="1" x14ac:dyDescent="0.3">
      <c r="A12" s="80"/>
      <c r="B12" s="10"/>
      <c r="C12" s="10"/>
      <c r="D12" s="10"/>
      <c r="E12" s="10"/>
      <c r="F12" s="10"/>
      <c r="G12" s="11"/>
      <c r="H12" s="12"/>
      <c r="I12" s="12"/>
      <c r="J12" s="12"/>
    </row>
    <row r="13" spans="1:12" ht="124.5" customHeight="1" x14ac:dyDescent="0.25">
      <c r="A13" s="126" t="s">
        <v>0</v>
      </c>
      <c r="B13" s="112" t="s">
        <v>31</v>
      </c>
      <c r="C13" s="112" t="s">
        <v>1</v>
      </c>
      <c r="D13" s="112" t="s">
        <v>2</v>
      </c>
      <c r="E13" s="112"/>
      <c r="F13" s="112" t="s">
        <v>35</v>
      </c>
      <c r="G13" s="112" t="s">
        <v>15</v>
      </c>
      <c r="H13" s="112"/>
      <c r="I13" s="112"/>
      <c r="J13" s="113"/>
    </row>
    <row r="14" spans="1:12" x14ac:dyDescent="0.25">
      <c r="A14" s="127"/>
      <c r="B14" s="114"/>
      <c r="C14" s="114"/>
      <c r="D14" s="114"/>
      <c r="E14" s="114"/>
      <c r="F14" s="114"/>
      <c r="G14" s="114"/>
      <c r="H14" s="114"/>
      <c r="I14" s="114"/>
      <c r="J14" s="115"/>
    </row>
    <row r="15" spans="1:12" ht="47.25" x14ac:dyDescent="0.25">
      <c r="A15" s="127"/>
      <c r="B15" s="114"/>
      <c r="C15" s="114"/>
      <c r="D15" s="45" t="s">
        <v>3</v>
      </c>
      <c r="E15" s="45" t="s">
        <v>4</v>
      </c>
      <c r="F15" s="114"/>
      <c r="G15" s="45" t="s">
        <v>5</v>
      </c>
      <c r="H15" s="45" t="s">
        <v>6</v>
      </c>
      <c r="I15" s="45" t="s">
        <v>7</v>
      </c>
      <c r="J15" s="48" t="s">
        <v>8</v>
      </c>
    </row>
    <row r="16" spans="1:12" ht="15.75" x14ac:dyDescent="0.25">
      <c r="A16" s="81">
        <v>1</v>
      </c>
      <c r="B16" s="47">
        <v>2</v>
      </c>
      <c r="C16" s="47">
        <v>3</v>
      </c>
      <c r="D16" s="47">
        <v>4</v>
      </c>
      <c r="E16" s="47">
        <v>5</v>
      </c>
      <c r="F16" s="47">
        <v>6</v>
      </c>
      <c r="G16" s="47">
        <v>7</v>
      </c>
      <c r="H16" s="47">
        <v>8</v>
      </c>
      <c r="I16" s="47">
        <v>9</v>
      </c>
      <c r="J16" s="25">
        <v>10</v>
      </c>
      <c r="L16" s="65">
        <v>217389.11</v>
      </c>
    </row>
    <row r="17" spans="1:13" ht="17.100000000000001" customHeight="1" x14ac:dyDescent="0.25">
      <c r="A17" s="81"/>
      <c r="B17" s="44" t="s">
        <v>9</v>
      </c>
      <c r="C17" s="111"/>
      <c r="D17" s="111">
        <v>2022</v>
      </c>
      <c r="E17" s="111">
        <v>2023</v>
      </c>
      <c r="F17" s="116"/>
      <c r="G17" s="72">
        <f>G19+G20+G21</f>
        <v>217389.10699999999</v>
      </c>
      <c r="H17" s="78">
        <v>0</v>
      </c>
      <c r="I17" s="75">
        <f>I22+I28+I37+I44+I52+I58+I65+I71</f>
        <v>217389.10699999999</v>
      </c>
      <c r="J17" s="76">
        <f>J22+J28+J37+J44+J52+J58+J71</f>
        <v>0</v>
      </c>
      <c r="L17" s="66"/>
    </row>
    <row r="18" spans="1:13" ht="17.100000000000001" customHeight="1" x14ac:dyDescent="0.25">
      <c r="A18" s="81"/>
      <c r="B18" s="44" t="s">
        <v>10</v>
      </c>
      <c r="C18" s="111"/>
      <c r="D18" s="111"/>
      <c r="E18" s="111"/>
      <c r="F18" s="116"/>
      <c r="G18" s="128"/>
      <c r="H18" s="128"/>
      <c r="I18" s="128"/>
      <c r="J18" s="129"/>
    </row>
    <row r="19" spans="1:13" ht="17.100000000000001" customHeight="1" x14ac:dyDescent="0.3">
      <c r="A19" s="81"/>
      <c r="B19" s="44" t="s">
        <v>11</v>
      </c>
      <c r="C19" s="111"/>
      <c r="D19" s="111"/>
      <c r="E19" s="111"/>
      <c r="F19" s="116"/>
      <c r="G19" s="72">
        <f t="shared" ref="G19:G20" si="0">H19+I19+J19</f>
        <v>214999.99703297004</v>
      </c>
      <c r="H19" s="72">
        <f t="shared" ref="H19" si="1">H17*98.9119683482/100</f>
        <v>0</v>
      </c>
      <c r="I19" s="72">
        <f>I25+I34+I41+I49+I55+I62+I68+I76</f>
        <v>214999.99703297004</v>
      </c>
      <c r="J19" s="79">
        <f>J17*K19/100</f>
        <v>0</v>
      </c>
      <c r="K19" s="29"/>
      <c r="M19" s="62">
        <v>98.900998306676897</v>
      </c>
    </row>
    <row r="20" spans="1:13" ht="17.100000000000001" customHeight="1" x14ac:dyDescent="0.3">
      <c r="A20" s="81"/>
      <c r="B20" s="44" t="s">
        <v>12</v>
      </c>
      <c r="C20" s="111"/>
      <c r="D20" s="111"/>
      <c r="E20" s="111"/>
      <c r="F20" s="116"/>
      <c r="G20" s="72">
        <f t="shared" si="0"/>
        <v>2171.7199700299616</v>
      </c>
      <c r="H20" s="72">
        <f t="shared" ref="H20" si="2">H17*0.9891196835/100</f>
        <v>0</v>
      </c>
      <c r="I20" s="72">
        <f>I26+I35+I42+I50+I56+I63+I69+I77</f>
        <v>2171.7199700299616</v>
      </c>
      <c r="J20" s="79">
        <f>J17*K20/100</f>
        <v>0</v>
      </c>
      <c r="K20" s="29"/>
      <c r="M20" s="62">
        <v>0.99900128391896004</v>
      </c>
    </row>
    <row r="21" spans="1:13" ht="17.100000000000001" customHeight="1" x14ac:dyDescent="0.3">
      <c r="A21" s="81"/>
      <c r="B21" s="44" t="s">
        <v>13</v>
      </c>
      <c r="C21" s="111"/>
      <c r="D21" s="111"/>
      <c r="E21" s="111"/>
      <c r="F21" s="116"/>
      <c r="G21" s="72">
        <f>H21+I21+J21</f>
        <v>217.38999699998877</v>
      </c>
      <c r="H21" s="72">
        <f t="shared" ref="H21" si="3">H17*0.0989119683/100</f>
        <v>0</v>
      </c>
      <c r="I21" s="72">
        <f>I27+I36+I43+I51+I57+I64+I70+I78</f>
        <v>217.38999699998877</v>
      </c>
      <c r="J21" s="79">
        <f>J17*K21/100</f>
        <v>0</v>
      </c>
      <c r="K21" s="29"/>
      <c r="M21" s="62">
        <v>0.100000409404133</v>
      </c>
    </row>
    <row r="22" spans="1:13" s="57" customFormat="1" ht="51" customHeight="1" x14ac:dyDescent="0.25">
      <c r="A22" s="82">
        <v>1</v>
      </c>
      <c r="B22" s="51" t="s">
        <v>38</v>
      </c>
      <c r="C22" s="52"/>
      <c r="D22" s="52">
        <v>2022</v>
      </c>
      <c r="E22" s="45">
        <v>2023</v>
      </c>
      <c r="F22" s="51"/>
      <c r="G22" s="53">
        <f>H22+I22+J22</f>
        <v>556.08000000000004</v>
      </c>
      <c r="H22" s="54">
        <v>0</v>
      </c>
      <c r="I22" s="55">
        <f>I23</f>
        <v>556.08000000000004</v>
      </c>
      <c r="J22" s="56">
        <v>0</v>
      </c>
    </row>
    <row r="23" spans="1:13" ht="33" customHeight="1" x14ac:dyDescent="0.25">
      <c r="A23" s="77" t="s">
        <v>19</v>
      </c>
      <c r="B23" s="44" t="s">
        <v>40</v>
      </c>
      <c r="C23" s="47" t="s">
        <v>16</v>
      </c>
      <c r="D23" s="47">
        <v>2023</v>
      </c>
      <c r="E23" s="47">
        <v>2023</v>
      </c>
      <c r="F23" s="47">
        <v>5</v>
      </c>
      <c r="G23" s="72">
        <v>556.08000000000004</v>
      </c>
      <c r="H23" s="4">
        <v>0</v>
      </c>
      <c r="I23" s="3">
        <v>556.08000000000004</v>
      </c>
      <c r="J23" s="5">
        <v>0</v>
      </c>
    </row>
    <row r="24" spans="1:13" ht="17.100000000000001" customHeight="1" x14ac:dyDescent="0.25">
      <c r="A24" s="81"/>
      <c r="B24" s="44" t="s">
        <v>10</v>
      </c>
      <c r="C24" s="47"/>
      <c r="D24" s="47"/>
      <c r="E24" s="47"/>
      <c r="F24" s="47"/>
      <c r="G24" s="116"/>
      <c r="H24" s="116"/>
      <c r="I24" s="116"/>
      <c r="J24" s="117"/>
    </row>
    <row r="25" spans="1:13" ht="17.100000000000001" customHeight="1" x14ac:dyDescent="0.25">
      <c r="A25" s="81"/>
      <c r="B25" s="44" t="s">
        <v>11</v>
      </c>
      <c r="C25" s="47"/>
      <c r="D25" s="47"/>
      <c r="E25" s="47"/>
      <c r="F25" s="47"/>
      <c r="G25" s="60">
        <f t="shared" ref="G25:G26" si="4">H25+I25+J25</f>
        <v>549.96867138376899</v>
      </c>
      <c r="H25" s="4">
        <v>0</v>
      </c>
      <c r="I25" s="60">
        <f>I22*M19/100</f>
        <v>549.96867138376899</v>
      </c>
      <c r="J25" s="6"/>
    </row>
    <row r="26" spans="1:13" ht="17.100000000000001" customHeight="1" x14ac:dyDescent="0.25">
      <c r="A26" s="81"/>
      <c r="B26" s="44" t="s">
        <v>14</v>
      </c>
      <c r="C26" s="47"/>
      <c r="D26" s="47"/>
      <c r="E26" s="47"/>
      <c r="F26" s="47"/>
      <c r="G26" s="60">
        <f t="shared" si="4"/>
        <v>5.5552463396165539</v>
      </c>
      <c r="H26" s="4">
        <v>0</v>
      </c>
      <c r="I26" s="60">
        <f>I22*M20/100</f>
        <v>5.5552463396165539</v>
      </c>
      <c r="J26" s="5">
        <v>0</v>
      </c>
    </row>
    <row r="27" spans="1:13" ht="17.100000000000001" customHeight="1" x14ac:dyDescent="0.25">
      <c r="A27" s="81"/>
      <c r="B27" s="44" t="s">
        <v>13</v>
      </c>
      <c r="C27" s="47"/>
      <c r="D27" s="47"/>
      <c r="E27" s="47"/>
      <c r="F27" s="47"/>
      <c r="G27" s="60">
        <f>H27+I27+J27</f>
        <v>0.55608227661450282</v>
      </c>
      <c r="H27" s="4">
        <v>0</v>
      </c>
      <c r="I27" s="60">
        <f>I22*M21/100</f>
        <v>0.55608227661450282</v>
      </c>
      <c r="J27" s="5">
        <v>0</v>
      </c>
    </row>
    <row r="28" spans="1:13" s="57" customFormat="1" ht="33" customHeight="1" x14ac:dyDescent="0.25">
      <c r="A28" s="82">
        <v>2</v>
      </c>
      <c r="B28" s="51" t="s">
        <v>39</v>
      </c>
      <c r="C28" s="52"/>
      <c r="D28" s="52"/>
      <c r="E28" s="52"/>
      <c r="F28" s="52"/>
      <c r="G28" s="71">
        <f t="shared" ref="G28:H28" si="5">G29+G30+G31+G32</f>
        <v>118294</v>
      </c>
      <c r="H28" s="71">
        <f t="shared" si="5"/>
        <v>0</v>
      </c>
      <c r="I28" s="71">
        <f>I29+I30+I31+I32</f>
        <v>118294</v>
      </c>
      <c r="J28" s="53">
        <f>J29+J30+J31+J32</f>
        <v>0</v>
      </c>
    </row>
    <row r="29" spans="1:13" ht="57" customHeight="1" x14ac:dyDescent="0.25">
      <c r="A29" s="77" t="s">
        <v>17</v>
      </c>
      <c r="B29" s="44" t="s">
        <v>48</v>
      </c>
      <c r="C29" s="47" t="s">
        <v>16</v>
      </c>
      <c r="D29" s="47">
        <v>2023</v>
      </c>
      <c r="E29" s="47">
        <v>2023</v>
      </c>
      <c r="F29" s="47">
        <v>7</v>
      </c>
      <c r="G29" s="3">
        <f>H29+I29+J29</f>
        <v>40100</v>
      </c>
      <c r="H29" s="4">
        <v>0</v>
      </c>
      <c r="I29" s="3">
        <v>40100</v>
      </c>
      <c r="J29" s="5">
        <v>0</v>
      </c>
    </row>
    <row r="30" spans="1:13" ht="57.75" customHeight="1" x14ac:dyDescent="0.25">
      <c r="A30" s="77" t="s">
        <v>18</v>
      </c>
      <c r="B30" s="44" t="s">
        <v>49</v>
      </c>
      <c r="C30" s="47" t="s">
        <v>16</v>
      </c>
      <c r="D30" s="47">
        <v>2023</v>
      </c>
      <c r="E30" s="47">
        <v>2023</v>
      </c>
      <c r="F30" s="47">
        <v>27</v>
      </c>
      <c r="G30" s="75">
        <f t="shared" ref="G30:G32" si="6">H30+I30+J30</f>
        <v>67945</v>
      </c>
      <c r="H30" s="78">
        <v>0</v>
      </c>
      <c r="I30" s="75">
        <v>67945</v>
      </c>
      <c r="J30" s="5">
        <v>0</v>
      </c>
    </row>
    <row r="31" spans="1:13" ht="57.75" customHeight="1" x14ac:dyDescent="0.25">
      <c r="A31" s="77" t="s">
        <v>60</v>
      </c>
      <c r="B31" s="44" t="s">
        <v>61</v>
      </c>
      <c r="C31" s="47" t="s">
        <v>16</v>
      </c>
      <c r="D31" s="47">
        <v>2023</v>
      </c>
      <c r="E31" s="47">
        <v>2023</v>
      </c>
      <c r="F31" s="47">
        <v>1</v>
      </c>
      <c r="G31" s="3">
        <f t="shared" si="6"/>
        <v>599</v>
      </c>
      <c r="H31" s="4">
        <v>0</v>
      </c>
      <c r="I31" s="3">
        <v>599</v>
      </c>
      <c r="J31" s="5">
        <v>0</v>
      </c>
    </row>
    <row r="32" spans="1:13" ht="57.75" customHeight="1" x14ac:dyDescent="0.25">
      <c r="A32" s="77" t="s">
        <v>62</v>
      </c>
      <c r="B32" s="44" t="s">
        <v>63</v>
      </c>
      <c r="C32" s="47" t="s">
        <v>16</v>
      </c>
      <c r="D32" s="47">
        <v>2023</v>
      </c>
      <c r="E32" s="47">
        <v>2023</v>
      </c>
      <c r="F32" s="47">
        <v>2</v>
      </c>
      <c r="G32" s="3">
        <f t="shared" si="6"/>
        <v>9650</v>
      </c>
      <c r="H32" s="4">
        <v>0</v>
      </c>
      <c r="I32" s="3">
        <v>9650</v>
      </c>
      <c r="J32" s="5">
        <v>0</v>
      </c>
    </row>
    <row r="33" spans="1:10" ht="16.5" customHeight="1" x14ac:dyDescent="0.25">
      <c r="A33" s="81"/>
      <c r="B33" s="44" t="s">
        <v>10</v>
      </c>
      <c r="C33" s="47"/>
      <c r="D33" s="47"/>
      <c r="E33" s="47"/>
      <c r="F33" s="47"/>
      <c r="G33" s="116"/>
      <c r="H33" s="116"/>
      <c r="I33" s="116"/>
      <c r="J33" s="117"/>
    </row>
    <row r="34" spans="1:10" ht="17.100000000000001" customHeight="1" x14ac:dyDescent="0.25">
      <c r="A34" s="81"/>
      <c r="B34" s="44" t="s">
        <v>11</v>
      </c>
      <c r="C34" s="47"/>
      <c r="D34" s="47"/>
      <c r="E34" s="47"/>
      <c r="F34" s="47"/>
      <c r="G34" s="61">
        <f t="shared" ref="G34:G35" si="7">H34+I34+J34</f>
        <v>116993.94693690038</v>
      </c>
      <c r="H34" s="4">
        <v>0</v>
      </c>
      <c r="I34" s="61">
        <f>I28*M19/100</f>
        <v>116993.94693690038</v>
      </c>
      <c r="J34" s="39">
        <f>J28*K19/100</f>
        <v>0</v>
      </c>
    </row>
    <row r="35" spans="1:10" ht="17.100000000000001" customHeight="1" x14ac:dyDescent="0.25">
      <c r="A35" s="81"/>
      <c r="B35" s="44" t="s">
        <v>14</v>
      </c>
      <c r="C35" s="47"/>
      <c r="D35" s="47"/>
      <c r="E35" s="47"/>
      <c r="F35" s="47"/>
      <c r="G35" s="61">
        <f t="shared" si="7"/>
        <v>1181.7585787990945</v>
      </c>
      <c r="H35" s="4">
        <v>0</v>
      </c>
      <c r="I35" s="61">
        <f>I28*M20/100</f>
        <v>1181.7585787990945</v>
      </c>
      <c r="J35" s="39">
        <f>J28*K20/100</f>
        <v>0</v>
      </c>
    </row>
    <row r="36" spans="1:10" ht="17.100000000000001" customHeight="1" x14ac:dyDescent="0.25">
      <c r="A36" s="81"/>
      <c r="B36" s="44" t="s">
        <v>13</v>
      </c>
      <c r="C36" s="47"/>
      <c r="D36" s="47"/>
      <c r="E36" s="47"/>
      <c r="F36" s="47"/>
      <c r="G36" s="61">
        <f>H36+I36+J36</f>
        <v>118.29448430052508</v>
      </c>
      <c r="H36" s="4">
        <v>0</v>
      </c>
      <c r="I36" s="61">
        <f>I28*M21/100</f>
        <v>118.29448430052508</v>
      </c>
      <c r="J36" s="39">
        <f>J28*K21/100</f>
        <v>0</v>
      </c>
    </row>
    <row r="37" spans="1:10" s="57" customFormat="1" ht="51" customHeight="1" x14ac:dyDescent="0.25">
      <c r="A37" s="82">
        <v>3</v>
      </c>
      <c r="B37" s="51" t="s">
        <v>36</v>
      </c>
      <c r="C37" s="52"/>
      <c r="D37" s="52"/>
      <c r="E37" s="52"/>
      <c r="F37" s="52"/>
      <c r="G37" s="53">
        <f>G38+G39</f>
        <v>10564.130000000001</v>
      </c>
      <c r="H37" s="53">
        <f>H38+H39</f>
        <v>0</v>
      </c>
      <c r="I37" s="53">
        <f>I38+I39</f>
        <v>10564.130000000001</v>
      </c>
      <c r="J37" s="53">
        <f>J38+J39</f>
        <v>0</v>
      </c>
    </row>
    <row r="38" spans="1:10" ht="33" customHeight="1" x14ac:dyDescent="0.25">
      <c r="A38" s="77" t="s">
        <v>20</v>
      </c>
      <c r="B38" s="44" t="s">
        <v>33</v>
      </c>
      <c r="C38" s="47" t="s">
        <v>16</v>
      </c>
      <c r="D38" s="47">
        <v>2023</v>
      </c>
      <c r="E38" s="47">
        <v>2023</v>
      </c>
      <c r="F38" s="47">
        <v>20</v>
      </c>
      <c r="G38" s="60">
        <f>H38+I38+J38</f>
        <v>1131.2</v>
      </c>
      <c r="H38" s="3">
        <v>0</v>
      </c>
      <c r="I38" s="3">
        <v>1131.2</v>
      </c>
      <c r="J38" s="6">
        <v>0</v>
      </c>
    </row>
    <row r="39" spans="1:10" ht="33" customHeight="1" x14ac:dyDescent="0.25">
      <c r="A39" s="77" t="s">
        <v>56</v>
      </c>
      <c r="B39" s="44" t="s">
        <v>57</v>
      </c>
      <c r="C39" s="47" t="s">
        <v>16</v>
      </c>
      <c r="D39" s="47">
        <v>2023</v>
      </c>
      <c r="E39" s="47">
        <v>2023</v>
      </c>
      <c r="F39" s="47">
        <v>3</v>
      </c>
      <c r="G39" s="60">
        <f>H39+I39+J39</f>
        <v>9432.93</v>
      </c>
      <c r="H39" s="3">
        <v>0</v>
      </c>
      <c r="I39" s="60">
        <v>9432.93</v>
      </c>
      <c r="J39" s="6">
        <v>0</v>
      </c>
    </row>
    <row r="40" spans="1:10" ht="16.5" customHeight="1" x14ac:dyDescent="0.25">
      <c r="A40" s="81"/>
      <c r="B40" s="44" t="s">
        <v>10</v>
      </c>
      <c r="C40" s="47"/>
      <c r="D40" s="47"/>
      <c r="E40" s="47"/>
      <c r="F40" s="44"/>
      <c r="G40" s="116"/>
      <c r="H40" s="116"/>
      <c r="I40" s="116"/>
      <c r="J40" s="117"/>
    </row>
    <row r="41" spans="1:10" ht="17.100000000000001" customHeight="1" x14ac:dyDescent="0.25">
      <c r="A41" s="81"/>
      <c r="B41" s="44" t="s">
        <v>11</v>
      </c>
      <c r="C41" s="47"/>
      <c r="D41" s="47"/>
      <c r="E41" s="47"/>
      <c r="F41" s="44"/>
      <c r="G41" s="74">
        <f>G37*M19/100</f>
        <v>10448.030032415147</v>
      </c>
      <c r="H41" s="3">
        <v>0</v>
      </c>
      <c r="I41" s="61">
        <f>I37*M19/100</f>
        <v>10448.030032415147</v>
      </c>
      <c r="J41" s="6">
        <v>0</v>
      </c>
    </row>
    <row r="42" spans="1:10" ht="17.100000000000001" customHeight="1" x14ac:dyDescent="0.25">
      <c r="A42" s="81"/>
      <c r="B42" s="44" t="s">
        <v>14</v>
      </c>
      <c r="C42" s="47"/>
      <c r="D42" s="47"/>
      <c r="E42" s="47"/>
      <c r="F42" s="44"/>
      <c r="G42" s="74">
        <f>G37*M20/100</f>
        <v>105.53579433486804</v>
      </c>
      <c r="H42" s="3">
        <v>0</v>
      </c>
      <c r="I42" s="61">
        <f>I37*M20/100</f>
        <v>105.53579433486804</v>
      </c>
      <c r="J42" s="6">
        <v>0</v>
      </c>
    </row>
    <row r="43" spans="1:10" ht="17.100000000000001" customHeight="1" x14ac:dyDescent="0.25">
      <c r="A43" s="81"/>
      <c r="B43" s="44" t="s">
        <v>13</v>
      </c>
      <c r="C43" s="47"/>
      <c r="D43" s="47"/>
      <c r="E43" s="47"/>
      <c r="F43" s="44"/>
      <c r="G43" s="74">
        <f>G37*M21/100</f>
        <v>10.564173249984838</v>
      </c>
      <c r="H43" s="3">
        <v>0</v>
      </c>
      <c r="I43" s="61">
        <f>I37*M21/100</f>
        <v>10.564173249984838</v>
      </c>
      <c r="J43" s="6">
        <v>0</v>
      </c>
    </row>
    <row r="44" spans="1:10" s="57" customFormat="1" ht="55.5" customHeight="1" x14ac:dyDescent="0.25">
      <c r="A44" s="82">
        <v>4</v>
      </c>
      <c r="B44" s="51" t="s">
        <v>37</v>
      </c>
      <c r="C44" s="52"/>
      <c r="D44" s="52"/>
      <c r="E44" s="52"/>
      <c r="F44" s="52"/>
      <c r="G44" s="71">
        <f>G45+G46+G47</f>
        <v>56647.645000000004</v>
      </c>
      <c r="H44" s="71">
        <f t="shared" ref="H44:J44" si="8">H45+H46+H47</f>
        <v>0</v>
      </c>
      <c r="I44" s="71">
        <f t="shared" si="8"/>
        <v>56647.645000000004</v>
      </c>
      <c r="J44" s="53">
        <f t="shared" si="8"/>
        <v>0</v>
      </c>
    </row>
    <row r="45" spans="1:10" ht="33" customHeight="1" x14ac:dyDescent="0.25">
      <c r="A45" s="77" t="s">
        <v>21</v>
      </c>
      <c r="B45" s="26" t="s">
        <v>50</v>
      </c>
      <c r="C45" s="47" t="s">
        <v>16</v>
      </c>
      <c r="D45" s="47">
        <v>2023</v>
      </c>
      <c r="E45" s="47">
        <v>2023</v>
      </c>
      <c r="F45" s="47">
        <v>69</v>
      </c>
      <c r="G45" s="60">
        <f>H45+I45+J45</f>
        <v>2495.8000000000002</v>
      </c>
      <c r="H45" s="3">
        <v>0</v>
      </c>
      <c r="I45" s="60">
        <v>2495.8000000000002</v>
      </c>
      <c r="J45" s="6">
        <v>0</v>
      </c>
    </row>
    <row r="46" spans="1:10" ht="33" customHeight="1" x14ac:dyDescent="0.25">
      <c r="A46" s="77" t="s">
        <v>22</v>
      </c>
      <c r="B46" s="26" t="s">
        <v>51</v>
      </c>
      <c r="C46" s="47" t="s">
        <v>16</v>
      </c>
      <c r="D46" s="47">
        <v>2023</v>
      </c>
      <c r="E46" s="47">
        <v>2023</v>
      </c>
      <c r="F46" s="47">
        <v>6</v>
      </c>
      <c r="G46" s="72">
        <f t="shared" ref="G46:G47" si="9">H46+I46+J46</f>
        <v>52704.66</v>
      </c>
      <c r="H46" s="75">
        <v>0</v>
      </c>
      <c r="I46" s="72">
        <v>52704.66</v>
      </c>
      <c r="J46" s="6">
        <v>0</v>
      </c>
    </row>
    <row r="47" spans="1:10" ht="33" customHeight="1" x14ac:dyDescent="0.25">
      <c r="A47" s="77" t="s">
        <v>54</v>
      </c>
      <c r="B47" s="26" t="s">
        <v>55</v>
      </c>
      <c r="C47" s="47" t="s">
        <v>16</v>
      </c>
      <c r="D47" s="47">
        <v>2023</v>
      </c>
      <c r="E47" s="47">
        <v>2023</v>
      </c>
      <c r="F47" s="31">
        <v>10</v>
      </c>
      <c r="G47" s="60">
        <f t="shared" si="9"/>
        <v>1447.1849999999999</v>
      </c>
      <c r="H47" s="3">
        <v>0</v>
      </c>
      <c r="I47" s="60">
        <v>1447.1849999999999</v>
      </c>
      <c r="J47" s="6">
        <v>0</v>
      </c>
    </row>
    <row r="48" spans="1:10" ht="17.100000000000001" customHeight="1" x14ac:dyDescent="0.25">
      <c r="A48" s="81"/>
      <c r="B48" s="44" t="s">
        <v>10</v>
      </c>
      <c r="C48" s="47"/>
      <c r="D48" s="47"/>
      <c r="E48" s="47"/>
      <c r="F48" s="47"/>
      <c r="G48" s="116"/>
      <c r="H48" s="116"/>
      <c r="I48" s="116"/>
      <c r="J48" s="117"/>
    </row>
    <row r="49" spans="1:10" ht="17.100000000000001" customHeight="1" x14ac:dyDescent="0.25">
      <c r="A49" s="81"/>
      <c r="B49" s="44" t="s">
        <v>11</v>
      </c>
      <c r="C49" s="47"/>
      <c r="D49" s="47"/>
      <c r="E49" s="47"/>
      <c r="F49" s="47"/>
      <c r="G49" s="61">
        <f t="shared" ref="G49:G50" si="10">H49+I49+J49</f>
        <v>56025.086422222339</v>
      </c>
      <c r="H49" s="3">
        <v>0</v>
      </c>
      <c r="I49" s="61">
        <f>I44*M19/100</f>
        <v>56025.086422222339</v>
      </c>
      <c r="J49" s="6">
        <v>0</v>
      </c>
    </row>
    <row r="50" spans="1:10" ht="17.100000000000001" customHeight="1" x14ac:dyDescent="0.25">
      <c r="A50" s="81"/>
      <c r="B50" s="44" t="s">
        <v>14</v>
      </c>
      <c r="C50" s="47"/>
      <c r="D50" s="47"/>
      <c r="E50" s="47"/>
      <c r="F50" s="47"/>
      <c r="G50" s="61">
        <f t="shared" si="10"/>
        <v>565.91070085985461</v>
      </c>
      <c r="H50" s="3">
        <v>0</v>
      </c>
      <c r="I50" s="61">
        <f>I44*M20/100</f>
        <v>565.91070085985461</v>
      </c>
      <c r="J50" s="6">
        <v>0</v>
      </c>
    </row>
    <row r="51" spans="1:10" ht="17.100000000000001" customHeight="1" x14ac:dyDescent="0.25">
      <c r="A51" s="81"/>
      <c r="B51" s="44" t="s">
        <v>13</v>
      </c>
      <c r="C51" s="47"/>
      <c r="D51" s="47"/>
      <c r="E51" s="47"/>
      <c r="F51" s="47"/>
      <c r="G51" s="61">
        <f>H51+I51+J51</f>
        <v>56.647876917799884</v>
      </c>
      <c r="H51" s="3">
        <v>0</v>
      </c>
      <c r="I51" s="61">
        <f>I44*M21/100</f>
        <v>56.647876917799884</v>
      </c>
      <c r="J51" s="6">
        <v>0</v>
      </c>
    </row>
    <row r="52" spans="1:10" s="57" customFormat="1" ht="63" customHeight="1" x14ac:dyDescent="0.25">
      <c r="A52" s="82">
        <v>5</v>
      </c>
      <c r="B52" s="51" t="s">
        <v>44</v>
      </c>
      <c r="C52" s="52"/>
      <c r="D52" s="52"/>
      <c r="E52" s="52"/>
      <c r="F52" s="52"/>
      <c r="G52" s="53">
        <f>G53</f>
        <v>285</v>
      </c>
      <c r="H52" s="55">
        <v>0</v>
      </c>
      <c r="I52" s="53">
        <f>I53</f>
        <v>285</v>
      </c>
      <c r="J52" s="58">
        <v>0</v>
      </c>
    </row>
    <row r="53" spans="1:10" s="18" customFormat="1" ht="31.5" x14ac:dyDescent="0.25">
      <c r="A53" s="77" t="s">
        <v>23</v>
      </c>
      <c r="B53" s="14" t="s">
        <v>64</v>
      </c>
      <c r="C53" s="47" t="s">
        <v>16</v>
      </c>
      <c r="D53" s="47">
        <v>2023</v>
      </c>
      <c r="E53" s="47">
        <v>2023</v>
      </c>
      <c r="F53" s="15">
        <v>1</v>
      </c>
      <c r="G53" s="16">
        <f>H53+I53+J53</f>
        <v>285</v>
      </c>
      <c r="H53" s="3">
        <v>0</v>
      </c>
      <c r="I53" s="17">
        <v>285</v>
      </c>
      <c r="J53" s="6">
        <v>0</v>
      </c>
    </row>
    <row r="54" spans="1:10" s="18" customFormat="1" ht="17.100000000000001" customHeight="1" x14ac:dyDescent="0.25">
      <c r="A54" s="77"/>
      <c r="B54" s="44" t="s">
        <v>10</v>
      </c>
      <c r="C54" s="15"/>
      <c r="D54" s="15"/>
      <c r="E54" s="15"/>
      <c r="F54" s="15"/>
      <c r="G54" s="120"/>
      <c r="H54" s="121"/>
      <c r="I54" s="121"/>
      <c r="J54" s="122"/>
    </row>
    <row r="55" spans="1:10" s="18" customFormat="1" ht="17.100000000000001" customHeight="1" x14ac:dyDescent="0.25">
      <c r="A55" s="77"/>
      <c r="B55" s="44" t="s">
        <v>11</v>
      </c>
      <c r="C55" s="15"/>
      <c r="D55" s="15"/>
      <c r="E55" s="15"/>
      <c r="F55" s="15"/>
      <c r="G55" s="61">
        <f t="shared" ref="G55:G56" si="11">H55+I55+J55</f>
        <v>281.86784517402918</v>
      </c>
      <c r="H55" s="3">
        <v>0</v>
      </c>
      <c r="I55" s="61">
        <f>I52*M19/100</f>
        <v>281.86784517402918</v>
      </c>
      <c r="J55" s="39">
        <f>J52*K19/100</f>
        <v>0</v>
      </c>
    </row>
    <row r="56" spans="1:10" s="18" customFormat="1" ht="17.100000000000001" customHeight="1" x14ac:dyDescent="0.25">
      <c r="A56" s="77"/>
      <c r="B56" s="44" t="s">
        <v>14</v>
      </c>
      <c r="C56" s="15"/>
      <c r="D56" s="15"/>
      <c r="E56" s="15"/>
      <c r="F56" s="15"/>
      <c r="G56" s="61">
        <f t="shared" si="11"/>
        <v>2.8471536591690363</v>
      </c>
      <c r="H56" s="3">
        <v>0</v>
      </c>
      <c r="I56" s="61">
        <f>I52*M20/100</f>
        <v>2.8471536591690363</v>
      </c>
      <c r="J56" s="39">
        <f>J52*K20/100</f>
        <v>0</v>
      </c>
    </row>
    <row r="57" spans="1:10" s="18" customFormat="1" ht="17.100000000000001" customHeight="1" x14ac:dyDescent="0.25">
      <c r="A57" s="77"/>
      <c r="B57" s="44" t="s">
        <v>13</v>
      </c>
      <c r="C57" s="15"/>
      <c r="D57" s="15"/>
      <c r="E57" s="15"/>
      <c r="F57" s="15"/>
      <c r="G57" s="61">
        <f>H57+I57+J57</f>
        <v>0.28500116680177906</v>
      </c>
      <c r="H57" s="3">
        <v>0</v>
      </c>
      <c r="I57" s="61">
        <f>I52*M21/100</f>
        <v>0.28500116680177906</v>
      </c>
      <c r="J57" s="39">
        <f>J52*K21/100</f>
        <v>0</v>
      </c>
    </row>
    <row r="58" spans="1:10" s="57" customFormat="1" ht="49.5" customHeight="1" x14ac:dyDescent="0.25">
      <c r="A58" s="82">
        <v>6</v>
      </c>
      <c r="B58" s="51" t="s">
        <v>43</v>
      </c>
      <c r="C58" s="52"/>
      <c r="D58" s="52"/>
      <c r="E58" s="52"/>
      <c r="F58" s="52"/>
      <c r="G58" s="59">
        <f t="shared" ref="G58:G59" si="12">H58+I58+J58</f>
        <v>13793.476000000001</v>
      </c>
      <c r="H58" s="55">
        <v>0</v>
      </c>
      <c r="I58" s="53">
        <f>I59+I60</f>
        <v>13793.476000000001</v>
      </c>
      <c r="J58" s="58">
        <v>0</v>
      </c>
    </row>
    <row r="59" spans="1:10" s="22" customFormat="1" ht="49.5" customHeight="1" x14ac:dyDescent="0.25">
      <c r="A59" s="77" t="s">
        <v>24</v>
      </c>
      <c r="B59" s="44" t="s">
        <v>41</v>
      </c>
      <c r="C59" s="47" t="s">
        <v>16</v>
      </c>
      <c r="D59" s="47">
        <v>2023</v>
      </c>
      <c r="E59" s="47">
        <v>2023</v>
      </c>
      <c r="F59" s="15">
        <v>3</v>
      </c>
      <c r="G59" s="60">
        <f t="shared" si="12"/>
        <v>3930.143</v>
      </c>
      <c r="H59" s="23">
        <v>0</v>
      </c>
      <c r="I59" s="23">
        <v>3930.143</v>
      </c>
      <c r="J59" s="37">
        <v>0</v>
      </c>
    </row>
    <row r="60" spans="1:10" ht="34.5" customHeight="1" x14ac:dyDescent="0.25">
      <c r="A60" s="77" t="s">
        <v>25</v>
      </c>
      <c r="B60" s="44" t="s">
        <v>34</v>
      </c>
      <c r="C60" s="47" t="s">
        <v>16</v>
      </c>
      <c r="D60" s="47">
        <v>2023</v>
      </c>
      <c r="E60" s="47">
        <v>2023</v>
      </c>
      <c r="F60" s="47">
        <v>1</v>
      </c>
      <c r="G60" s="60">
        <f>H60+I60+J60</f>
        <v>9863.3330000000005</v>
      </c>
      <c r="H60" s="3">
        <v>0</v>
      </c>
      <c r="I60" s="6">
        <v>9863.3330000000005</v>
      </c>
      <c r="J60" s="6">
        <v>0</v>
      </c>
    </row>
    <row r="61" spans="1:10" ht="17.100000000000001" customHeight="1" x14ac:dyDescent="0.25">
      <c r="A61" s="81"/>
      <c r="B61" s="44" t="s">
        <v>10</v>
      </c>
      <c r="C61" s="47"/>
      <c r="D61" s="47"/>
      <c r="E61" s="47"/>
      <c r="F61" s="47"/>
      <c r="G61" s="116"/>
      <c r="H61" s="116"/>
      <c r="I61" s="116"/>
      <c r="J61" s="117"/>
    </row>
    <row r="62" spans="1:10" ht="17.100000000000001" customHeight="1" x14ac:dyDescent="0.25">
      <c r="A62" s="81"/>
      <c r="B62" s="44" t="s">
        <v>11</v>
      </c>
      <c r="C62" s="47"/>
      <c r="D62" s="47"/>
      <c r="E62" s="47"/>
      <c r="F62" s="47"/>
      <c r="G62" s="61">
        <f t="shared" ref="G62:G63" si="13">H62+I62+J62</f>
        <v>13641.885465191885</v>
      </c>
      <c r="H62" s="3">
        <v>0</v>
      </c>
      <c r="I62" s="61">
        <f>I58*M19/100</f>
        <v>13641.885465191885</v>
      </c>
      <c r="J62" s="39">
        <f>J58*K19/100</f>
        <v>0</v>
      </c>
    </row>
    <row r="63" spans="1:10" ht="17.100000000000001" customHeight="1" x14ac:dyDescent="0.25">
      <c r="A63" s="81"/>
      <c r="B63" s="44" t="s">
        <v>14</v>
      </c>
      <c r="C63" s="47"/>
      <c r="D63" s="47"/>
      <c r="E63" s="47"/>
      <c r="F63" s="47"/>
      <c r="G63" s="61">
        <f t="shared" si="13"/>
        <v>137.79700233705361</v>
      </c>
      <c r="H63" s="3">
        <v>0</v>
      </c>
      <c r="I63" s="61">
        <f>I58*M20/100</f>
        <v>137.79700233705361</v>
      </c>
      <c r="J63" s="39">
        <f>J58*K20/100</f>
        <v>0</v>
      </c>
    </row>
    <row r="64" spans="1:10" ht="17.100000000000001" customHeight="1" x14ac:dyDescent="0.25">
      <c r="A64" s="81"/>
      <c r="B64" s="44" t="s">
        <v>13</v>
      </c>
      <c r="C64" s="47"/>
      <c r="D64" s="47"/>
      <c r="E64" s="47"/>
      <c r="F64" s="47"/>
      <c r="G64" s="61">
        <f>H64+I64+J64</f>
        <v>13.79353247106083</v>
      </c>
      <c r="H64" s="3">
        <v>0</v>
      </c>
      <c r="I64" s="61">
        <f>I58*M21/100</f>
        <v>13.79353247106083</v>
      </c>
      <c r="J64" s="39">
        <f>J58*K21/100</f>
        <v>0</v>
      </c>
    </row>
    <row r="65" spans="1:12" s="57" customFormat="1" ht="31.5" x14ac:dyDescent="0.25">
      <c r="A65" s="82">
        <v>7</v>
      </c>
      <c r="B65" s="51" t="s">
        <v>42</v>
      </c>
      <c r="C65" s="52"/>
      <c r="D65" s="52"/>
      <c r="E65" s="52"/>
      <c r="F65" s="52"/>
      <c r="G65" s="59">
        <f>H65+I65+J65</f>
        <v>6848.3760000000002</v>
      </c>
      <c r="H65" s="55">
        <v>0</v>
      </c>
      <c r="I65" s="53">
        <f>I66</f>
        <v>6848.3760000000002</v>
      </c>
      <c r="J65" s="58">
        <v>0</v>
      </c>
    </row>
    <row r="66" spans="1:12" s="24" customFormat="1" ht="15.75" x14ac:dyDescent="0.25">
      <c r="A66" s="77" t="s">
        <v>26</v>
      </c>
      <c r="B66" s="14" t="s">
        <v>52</v>
      </c>
      <c r="C66" s="47" t="s">
        <v>16</v>
      </c>
      <c r="D66" s="47">
        <v>2023</v>
      </c>
      <c r="E66" s="47">
        <v>2023</v>
      </c>
      <c r="F66" s="73">
        <v>14</v>
      </c>
      <c r="G66" s="60">
        <f>H66+I66+J66</f>
        <v>6848.3760000000002</v>
      </c>
      <c r="H66" s="23">
        <v>0</v>
      </c>
      <c r="I66" s="60">
        <v>6848.3760000000002</v>
      </c>
      <c r="J66" s="37">
        <v>0</v>
      </c>
    </row>
    <row r="67" spans="1:12" ht="17.100000000000001" customHeight="1" x14ac:dyDescent="0.25">
      <c r="A67" s="83"/>
      <c r="B67" s="49" t="s">
        <v>10</v>
      </c>
      <c r="C67" s="27"/>
      <c r="D67" s="27"/>
      <c r="E67" s="47"/>
      <c r="F67" s="27"/>
      <c r="G67" s="118"/>
      <c r="H67" s="118"/>
      <c r="I67" s="118"/>
      <c r="J67" s="119"/>
      <c r="L67" s="63">
        <v>819.87599999999998</v>
      </c>
    </row>
    <row r="68" spans="1:12" ht="17.100000000000001" customHeight="1" x14ac:dyDescent="0.25">
      <c r="A68" s="81"/>
      <c r="B68" s="44" t="s">
        <v>11</v>
      </c>
      <c r="C68" s="47"/>
      <c r="D68" s="47"/>
      <c r="E68" s="47"/>
      <c r="F68" s="47"/>
      <c r="G68" s="61">
        <f t="shared" ref="G68:G69" si="14">H68+I68+J68</f>
        <v>6773.1122317948666</v>
      </c>
      <c r="H68" s="3">
        <v>0</v>
      </c>
      <c r="I68" s="61">
        <f>I65*M19/100</f>
        <v>6773.1122317948666</v>
      </c>
      <c r="J68" s="6">
        <v>0</v>
      </c>
      <c r="L68" s="63">
        <v>1374.498</v>
      </c>
    </row>
    <row r="69" spans="1:12" ht="17.100000000000001" customHeight="1" x14ac:dyDescent="0.25">
      <c r="A69" s="81"/>
      <c r="B69" s="44" t="s">
        <v>14</v>
      </c>
      <c r="C69" s="47"/>
      <c r="D69" s="47"/>
      <c r="E69" s="47"/>
      <c r="F69" s="47"/>
      <c r="G69" s="61">
        <f t="shared" si="14"/>
        <v>68.415364167597915</v>
      </c>
      <c r="H69" s="3">
        <v>0</v>
      </c>
      <c r="I69" s="61">
        <f>I65*M20/100</f>
        <v>68.415364167597915</v>
      </c>
      <c r="J69" s="6">
        <v>0</v>
      </c>
      <c r="L69" s="63">
        <v>458.166</v>
      </c>
    </row>
    <row r="70" spans="1:12" ht="17.100000000000001" customHeight="1" x14ac:dyDescent="0.25">
      <c r="A70" s="81"/>
      <c r="B70" s="44" t="s">
        <v>13</v>
      </c>
      <c r="C70" s="47"/>
      <c r="D70" s="47"/>
      <c r="E70" s="47"/>
      <c r="F70" s="47"/>
      <c r="G70" s="61">
        <f>H70+I70+J70</f>
        <v>6.8484040375343875</v>
      </c>
      <c r="H70" s="3">
        <v>0</v>
      </c>
      <c r="I70" s="61">
        <f>I65*M21/100</f>
        <v>6.8484040375343875</v>
      </c>
      <c r="J70" s="6">
        <v>0</v>
      </c>
      <c r="L70" s="63">
        <v>458.166</v>
      </c>
    </row>
    <row r="71" spans="1:12" s="57" customFormat="1" ht="54.75" customHeight="1" x14ac:dyDescent="0.25">
      <c r="A71" s="82">
        <v>8</v>
      </c>
      <c r="B71" s="51" t="s">
        <v>45</v>
      </c>
      <c r="C71" s="52"/>
      <c r="D71" s="52"/>
      <c r="E71" s="52"/>
      <c r="F71" s="52"/>
      <c r="G71" s="71">
        <f t="shared" ref="G71:G72" si="15">H71+I71+J71</f>
        <v>10400.399999999998</v>
      </c>
      <c r="H71" s="55">
        <v>0</v>
      </c>
      <c r="I71" s="71">
        <f>I72+I73+I74</f>
        <v>10400.399999999998</v>
      </c>
      <c r="J71" s="58">
        <v>0</v>
      </c>
      <c r="L71" s="64">
        <v>361.71</v>
      </c>
    </row>
    <row r="72" spans="1:12" ht="52.5" customHeight="1" x14ac:dyDescent="0.25">
      <c r="A72" s="77" t="s">
        <v>27</v>
      </c>
      <c r="B72" s="44" t="s">
        <v>58</v>
      </c>
      <c r="C72" s="47" t="s">
        <v>16</v>
      </c>
      <c r="D72" s="47">
        <v>2023</v>
      </c>
      <c r="E72" s="47">
        <v>2024</v>
      </c>
      <c r="F72" s="47">
        <v>34</v>
      </c>
      <c r="G72" s="60">
        <f t="shared" si="15"/>
        <v>3500</v>
      </c>
      <c r="H72" s="3">
        <v>0</v>
      </c>
      <c r="I72" s="60">
        <v>3500</v>
      </c>
      <c r="J72" s="6">
        <v>0</v>
      </c>
      <c r="L72" s="63">
        <v>3375.96</v>
      </c>
    </row>
    <row r="73" spans="1:12" ht="64.5" customHeight="1" x14ac:dyDescent="0.25">
      <c r="A73" s="77" t="s">
        <v>28</v>
      </c>
      <c r="B73" s="44" t="s">
        <v>46</v>
      </c>
      <c r="C73" s="47" t="s">
        <v>16</v>
      </c>
      <c r="D73" s="47">
        <v>2023</v>
      </c>
      <c r="E73" s="47">
        <v>2024</v>
      </c>
      <c r="F73" s="47">
        <v>23</v>
      </c>
      <c r="G73" s="72">
        <f>H73+I73+J73</f>
        <v>6046.94</v>
      </c>
      <c r="H73" s="3">
        <v>0</v>
      </c>
      <c r="I73" s="72">
        <v>6046.94</v>
      </c>
      <c r="J73" s="6">
        <v>0</v>
      </c>
    </row>
    <row r="74" spans="1:12" ht="51" customHeight="1" x14ac:dyDescent="0.25">
      <c r="A74" s="77" t="s">
        <v>30</v>
      </c>
      <c r="B74" s="44" t="s">
        <v>47</v>
      </c>
      <c r="C74" s="47" t="s">
        <v>16</v>
      </c>
      <c r="D74" s="47">
        <v>2023</v>
      </c>
      <c r="E74" s="47">
        <v>2024</v>
      </c>
      <c r="F74" s="73">
        <v>206</v>
      </c>
      <c r="G74" s="60">
        <f>H74+I74+J74</f>
        <v>853.46</v>
      </c>
      <c r="H74" s="3">
        <v>0</v>
      </c>
      <c r="I74" s="60">
        <v>853.46</v>
      </c>
      <c r="J74" s="6">
        <v>0</v>
      </c>
    </row>
    <row r="75" spans="1:12" ht="17.100000000000001" customHeight="1" x14ac:dyDescent="0.25">
      <c r="A75" s="81"/>
      <c r="B75" s="44" t="s">
        <v>10</v>
      </c>
      <c r="C75" s="47"/>
      <c r="D75" s="47"/>
      <c r="E75" s="47"/>
      <c r="F75" s="47"/>
      <c r="G75" s="116"/>
      <c r="H75" s="116"/>
      <c r="I75" s="116"/>
      <c r="J75" s="117"/>
    </row>
    <row r="76" spans="1:12" ht="17.100000000000001" customHeight="1" x14ac:dyDescent="0.25">
      <c r="A76" s="81"/>
      <c r="B76" s="44" t="s">
        <v>11</v>
      </c>
      <c r="C76" s="47"/>
      <c r="D76" s="47"/>
      <c r="E76" s="47"/>
      <c r="F76" s="47"/>
      <c r="G76" s="61">
        <f t="shared" ref="G76:G77" si="16">H76+I76+J76</f>
        <v>10286.099427887622</v>
      </c>
      <c r="H76" s="3">
        <v>0</v>
      </c>
      <c r="I76" s="61">
        <f>I71*M19/100</f>
        <v>10286.099427887622</v>
      </c>
      <c r="J76" s="6">
        <v>0</v>
      </c>
    </row>
    <row r="77" spans="1:12" ht="17.100000000000001" customHeight="1" x14ac:dyDescent="0.25">
      <c r="A77" s="81"/>
      <c r="B77" s="44" t="s">
        <v>14</v>
      </c>
      <c r="C77" s="47"/>
      <c r="D77" s="47"/>
      <c r="E77" s="47"/>
      <c r="F77" s="47"/>
      <c r="G77" s="61">
        <f t="shared" si="16"/>
        <v>103.90012953270751</v>
      </c>
      <c r="H77" s="3">
        <v>0</v>
      </c>
      <c r="I77" s="61">
        <f>I71*M20/100</f>
        <v>103.90012953270751</v>
      </c>
      <c r="J77" s="6">
        <v>0</v>
      </c>
    </row>
    <row r="78" spans="1:12" ht="17.100000000000001" customHeight="1" x14ac:dyDescent="0.25">
      <c r="A78" s="81"/>
      <c r="B78" s="44" t="s">
        <v>13</v>
      </c>
      <c r="C78" s="47"/>
      <c r="D78" s="47"/>
      <c r="E78" s="47"/>
      <c r="F78" s="47"/>
      <c r="G78" s="61">
        <f>H78+I78+J78</f>
        <v>10.400442579667446</v>
      </c>
      <c r="H78" s="3">
        <v>0</v>
      </c>
      <c r="I78" s="61">
        <f>I71*M21/100</f>
        <v>10.400442579667446</v>
      </c>
      <c r="J78" s="6">
        <v>0</v>
      </c>
    </row>
    <row r="79" spans="1:12" ht="17.100000000000001" customHeight="1" x14ac:dyDescent="0.25">
      <c r="A79" s="84"/>
      <c r="B79" s="46"/>
      <c r="C79" s="43"/>
      <c r="D79" s="43"/>
      <c r="E79" s="43"/>
      <c r="F79" s="43"/>
      <c r="G79" s="20"/>
      <c r="H79" s="21"/>
      <c r="I79" s="21"/>
      <c r="J79" s="21"/>
    </row>
    <row r="80" spans="1:12" ht="17.100000000000001" customHeight="1" x14ac:dyDescent="0.25">
      <c r="A80" s="84"/>
      <c r="B80" s="46"/>
      <c r="C80" s="43"/>
      <c r="D80" s="43"/>
      <c r="E80" s="43"/>
      <c r="F80" s="43"/>
      <c r="G80" s="20"/>
      <c r="H80" s="21"/>
      <c r="I80" s="21"/>
      <c r="J80" s="21"/>
    </row>
    <row r="81" spans="1:10" ht="17.100000000000001" customHeight="1" x14ac:dyDescent="0.25">
      <c r="A81" s="84"/>
      <c r="B81" s="123" t="s">
        <v>53</v>
      </c>
      <c r="C81" s="43"/>
      <c r="D81" s="43"/>
      <c r="E81" s="43"/>
      <c r="F81" s="43"/>
      <c r="G81" s="20"/>
      <c r="H81" s="21"/>
      <c r="I81" s="21"/>
      <c r="J81" s="21"/>
    </row>
    <row r="82" spans="1:10" ht="39.75" customHeight="1" x14ac:dyDescent="0.25">
      <c r="A82" s="84"/>
      <c r="B82" s="123"/>
      <c r="C82" s="46"/>
      <c r="D82" s="46"/>
      <c r="E82" s="46"/>
      <c r="F82" s="43"/>
      <c r="G82" s="20"/>
      <c r="H82" s="21"/>
      <c r="I82" s="20" t="s">
        <v>32</v>
      </c>
      <c r="J82" s="21"/>
    </row>
    <row r="83" spans="1:10" ht="17.100000000000001" customHeight="1" x14ac:dyDescent="0.25">
      <c r="A83" s="84"/>
      <c r="B83" s="46"/>
      <c r="C83" s="43"/>
      <c r="D83" s="43"/>
      <c r="E83" s="43"/>
      <c r="F83" s="43"/>
      <c r="G83" s="20"/>
      <c r="H83" s="21"/>
      <c r="I83" s="21"/>
      <c r="J83" s="21"/>
    </row>
  </sheetData>
  <mergeCells count="22">
    <mergeCell ref="G75:J75"/>
    <mergeCell ref="B81:B82"/>
    <mergeCell ref="G33:J33"/>
    <mergeCell ref="G40:J40"/>
    <mergeCell ref="G48:J48"/>
    <mergeCell ref="G54:J54"/>
    <mergeCell ref="G61:J61"/>
    <mergeCell ref="G67:J67"/>
    <mergeCell ref="G24:J24"/>
    <mergeCell ref="I2:J6"/>
    <mergeCell ref="B8:I10"/>
    <mergeCell ref="A13:A15"/>
    <mergeCell ref="B13:B15"/>
    <mergeCell ref="C13:C15"/>
    <mergeCell ref="D13:E14"/>
    <mergeCell ref="F13:F15"/>
    <mergeCell ref="G13:J14"/>
    <mergeCell ref="C17:C21"/>
    <mergeCell ref="D17:D21"/>
    <mergeCell ref="E17:E21"/>
    <mergeCell ref="F17:F21"/>
    <mergeCell ref="G18:J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DAE52-231E-481D-B97E-998EE1501040}">
  <dimension ref="A1:M79"/>
  <sheetViews>
    <sheetView tabSelected="1" view="pageBreakPreview" zoomScale="90" zoomScaleNormal="80" zoomScaleSheetLayoutView="90" workbookViewId="0">
      <selection activeCell="F43" sqref="F43"/>
    </sheetView>
  </sheetViews>
  <sheetFormatPr defaultRowHeight="15" x14ac:dyDescent="0.25"/>
  <cols>
    <col min="1" max="1" width="5.7109375" style="85" customWidth="1"/>
    <col min="2" max="2" width="50.7109375" customWidth="1"/>
    <col min="3" max="3" width="27.5703125" customWidth="1"/>
    <col min="4" max="5" width="12.7109375" customWidth="1"/>
    <col min="6" max="6" width="22.85546875" customWidth="1"/>
    <col min="7" max="7" width="23.7109375" style="9" customWidth="1"/>
    <col min="8" max="10" width="23.7109375" style="8" customWidth="1"/>
    <col min="11" max="11" width="27" bestFit="1" customWidth="1"/>
    <col min="12" max="12" width="12.42578125" customWidth="1"/>
    <col min="13" max="13" width="22.5703125" customWidth="1"/>
  </cols>
  <sheetData>
    <row r="1" spans="1:12" x14ac:dyDescent="0.25">
      <c r="A1" s="80"/>
      <c r="B1" s="10"/>
      <c r="C1" s="10"/>
      <c r="D1" s="10"/>
      <c r="E1" s="10"/>
      <c r="F1" s="10"/>
      <c r="G1" s="11"/>
      <c r="H1" s="12"/>
      <c r="I1" s="12"/>
      <c r="J1" s="12"/>
    </row>
    <row r="2" spans="1:12" x14ac:dyDescent="0.25">
      <c r="A2" s="80"/>
      <c r="B2" s="10"/>
      <c r="C2" s="10"/>
      <c r="D2" s="10"/>
      <c r="E2" s="10"/>
      <c r="F2" s="10"/>
      <c r="G2" s="11"/>
      <c r="H2" s="12"/>
      <c r="I2" s="123" t="s">
        <v>65</v>
      </c>
      <c r="J2" s="123"/>
    </row>
    <row r="3" spans="1:12" x14ac:dyDescent="0.25">
      <c r="A3" s="80"/>
      <c r="B3" s="10"/>
      <c r="C3" s="10"/>
      <c r="D3" s="10"/>
      <c r="E3" s="10"/>
      <c r="F3" s="10"/>
      <c r="G3" s="11"/>
      <c r="H3" s="12"/>
      <c r="I3" s="123"/>
      <c r="J3" s="123"/>
    </row>
    <row r="4" spans="1:12" ht="15" customHeight="1" x14ac:dyDescent="0.25">
      <c r="A4" s="80"/>
      <c r="B4" s="10"/>
      <c r="C4" s="10"/>
      <c r="D4" s="10"/>
      <c r="E4" s="10"/>
      <c r="F4" s="10"/>
      <c r="G4" s="11"/>
      <c r="H4" s="12"/>
      <c r="I4" s="123"/>
      <c r="J4" s="123"/>
    </row>
    <row r="5" spans="1:12" x14ac:dyDescent="0.25">
      <c r="A5" s="80"/>
      <c r="B5" s="10"/>
      <c r="C5" s="10"/>
      <c r="D5" s="10"/>
      <c r="E5" s="10"/>
      <c r="F5" s="10"/>
      <c r="G5" s="11"/>
      <c r="H5" s="12"/>
      <c r="I5" s="123"/>
      <c r="J5" s="123"/>
    </row>
    <row r="6" spans="1:12" x14ac:dyDescent="0.25">
      <c r="A6" s="80"/>
      <c r="B6" s="10"/>
      <c r="C6" s="10"/>
      <c r="D6" s="10"/>
      <c r="E6" s="10"/>
      <c r="F6" s="10"/>
      <c r="G6" s="11"/>
      <c r="H6" s="12"/>
      <c r="I6" s="123"/>
      <c r="J6" s="123"/>
    </row>
    <row r="7" spans="1:12" x14ac:dyDescent="0.25">
      <c r="A7" s="80"/>
      <c r="B7" s="10"/>
      <c r="C7" s="10"/>
      <c r="D7" s="10"/>
      <c r="E7" s="10"/>
      <c r="F7" s="10"/>
      <c r="G7" s="11"/>
      <c r="H7" s="12"/>
      <c r="I7" s="12"/>
      <c r="J7" s="12"/>
    </row>
    <row r="8" spans="1:12" x14ac:dyDescent="0.25">
      <c r="A8" s="80"/>
      <c r="B8" s="110" t="s">
        <v>29</v>
      </c>
      <c r="C8" s="110"/>
      <c r="D8" s="110"/>
      <c r="E8" s="110"/>
      <c r="F8" s="110"/>
      <c r="G8" s="110"/>
      <c r="H8" s="110"/>
      <c r="I8" s="110"/>
      <c r="J8" s="12"/>
    </row>
    <row r="9" spans="1:12" x14ac:dyDescent="0.25">
      <c r="A9" s="80"/>
      <c r="B9" s="110"/>
      <c r="C9" s="110"/>
      <c r="D9" s="110"/>
      <c r="E9" s="110"/>
      <c r="F9" s="110"/>
      <c r="G9" s="110"/>
      <c r="H9" s="110"/>
      <c r="I9" s="110"/>
      <c r="J9" s="12"/>
    </row>
    <row r="10" spans="1:12" x14ac:dyDescent="0.25">
      <c r="A10" s="80"/>
      <c r="B10" s="110"/>
      <c r="C10" s="110"/>
      <c r="D10" s="110"/>
      <c r="E10" s="110"/>
      <c r="F10" s="110"/>
      <c r="G10" s="110"/>
      <c r="H10" s="110"/>
      <c r="I10" s="110"/>
      <c r="J10" s="12"/>
    </row>
    <row r="11" spans="1:12" x14ac:dyDescent="0.25">
      <c r="A11" s="80"/>
      <c r="B11" s="10"/>
      <c r="C11" s="10"/>
      <c r="D11" s="10"/>
      <c r="E11" s="10"/>
      <c r="F11" s="10"/>
      <c r="G11" s="11"/>
      <c r="H11" s="12"/>
      <c r="I11" s="12"/>
      <c r="J11" s="12"/>
    </row>
    <row r="12" spans="1:12" ht="15.75" thickBot="1" x14ac:dyDescent="0.3">
      <c r="A12" s="80"/>
      <c r="B12" s="10"/>
      <c r="C12" s="10"/>
      <c r="D12" s="10"/>
      <c r="E12" s="10"/>
      <c r="F12" s="10"/>
      <c r="G12" s="11"/>
      <c r="H12" s="12"/>
      <c r="I12" s="12"/>
      <c r="J12" s="12"/>
    </row>
    <row r="13" spans="1:12" ht="124.5" customHeight="1" x14ac:dyDescent="0.25">
      <c r="A13" s="126" t="s">
        <v>0</v>
      </c>
      <c r="B13" s="112" t="s">
        <v>31</v>
      </c>
      <c r="C13" s="112" t="s">
        <v>1</v>
      </c>
      <c r="D13" s="112" t="s">
        <v>2</v>
      </c>
      <c r="E13" s="112"/>
      <c r="F13" s="112" t="s">
        <v>35</v>
      </c>
      <c r="G13" s="112" t="s">
        <v>15</v>
      </c>
      <c r="H13" s="112"/>
      <c r="I13" s="112"/>
      <c r="J13" s="113"/>
    </row>
    <row r="14" spans="1:12" x14ac:dyDescent="0.25">
      <c r="A14" s="127"/>
      <c r="B14" s="114"/>
      <c r="C14" s="114"/>
      <c r="D14" s="114"/>
      <c r="E14" s="114"/>
      <c r="F14" s="114"/>
      <c r="G14" s="114"/>
      <c r="H14" s="114"/>
      <c r="I14" s="114"/>
      <c r="J14" s="115"/>
    </row>
    <row r="15" spans="1:12" ht="47.25" x14ac:dyDescent="0.25">
      <c r="A15" s="127"/>
      <c r="B15" s="114"/>
      <c r="C15" s="114"/>
      <c r="D15" s="68" t="s">
        <v>3</v>
      </c>
      <c r="E15" s="68" t="s">
        <v>4</v>
      </c>
      <c r="F15" s="114"/>
      <c r="G15" s="68" t="s">
        <v>5</v>
      </c>
      <c r="H15" s="68" t="s">
        <v>6</v>
      </c>
      <c r="I15" s="68" t="s">
        <v>7</v>
      </c>
      <c r="J15" s="69" t="s">
        <v>8</v>
      </c>
    </row>
    <row r="16" spans="1:12" s="99" customFormat="1" ht="15.75" x14ac:dyDescent="0.25">
      <c r="A16" s="88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  <c r="J16" s="89">
        <v>10</v>
      </c>
      <c r="L16" s="65">
        <v>217389.11</v>
      </c>
    </row>
    <row r="17" spans="1:13" s="99" customFormat="1" ht="17.100000000000001" customHeight="1" x14ac:dyDescent="0.25">
      <c r="A17" s="88"/>
      <c r="B17" s="14" t="s">
        <v>9</v>
      </c>
      <c r="C17" s="134"/>
      <c r="D17" s="134">
        <v>2022</v>
      </c>
      <c r="E17" s="134">
        <v>2024</v>
      </c>
      <c r="F17" s="130"/>
      <c r="G17" s="16">
        <f>G19+G20+G21</f>
        <v>230142.91400000005</v>
      </c>
      <c r="H17" s="90">
        <v>0</v>
      </c>
      <c r="I17" s="23">
        <f>I22+I31+I38+I48+I54+I61+I67</f>
        <v>217389.114</v>
      </c>
      <c r="J17" s="37">
        <v>12753.8</v>
      </c>
      <c r="L17" s="100"/>
    </row>
    <row r="18" spans="1:13" s="99" customFormat="1" ht="17.100000000000001" customHeight="1" x14ac:dyDescent="0.25">
      <c r="A18" s="88"/>
      <c r="B18" s="14" t="s">
        <v>10</v>
      </c>
      <c r="C18" s="134"/>
      <c r="D18" s="134"/>
      <c r="E18" s="134"/>
      <c r="F18" s="130"/>
      <c r="G18" s="130"/>
      <c r="H18" s="130"/>
      <c r="I18" s="130"/>
      <c r="J18" s="131"/>
    </row>
    <row r="19" spans="1:13" s="99" customFormat="1" ht="17.100000000000001" customHeight="1" x14ac:dyDescent="0.3">
      <c r="A19" s="88"/>
      <c r="B19" s="14" t="s">
        <v>11</v>
      </c>
      <c r="C19" s="134"/>
      <c r="D19" s="134"/>
      <c r="E19" s="134"/>
      <c r="F19" s="130"/>
      <c r="G19" s="16">
        <f>H19+I19+J19</f>
        <v>227500.00395603996</v>
      </c>
      <c r="H19" s="16">
        <f t="shared" ref="H19" si="0">H17*98.9119683482/100</f>
        <v>0</v>
      </c>
      <c r="I19" s="16">
        <f>I28+I35+I45+I51+I58+I64+I72</f>
        <v>215000.00395603996</v>
      </c>
      <c r="J19" s="91">
        <v>12500</v>
      </c>
      <c r="K19" s="101"/>
      <c r="M19" s="102">
        <v>98.900998306676897</v>
      </c>
    </row>
    <row r="20" spans="1:13" s="99" customFormat="1" ht="17.100000000000001" customHeight="1" x14ac:dyDescent="0.3">
      <c r="A20" s="88"/>
      <c r="B20" s="14" t="s">
        <v>12</v>
      </c>
      <c r="C20" s="134"/>
      <c r="D20" s="134"/>
      <c r="E20" s="134"/>
      <c r="F20" s="130"/>
      <c r="G20" s="16">
        <f>H20+I20+J20</f>
        <v>2297.9800399600517</v>
      </c>
      <c r="H20" s="16">
        <f t="shared" ref="H20" si="1">H17*0.9891196835/100</f>
        <v>0</v>
      </c>
      <c r="I20" s="16">
        <f>I29+I36+I46+I52+I59+I65+I73</f>
        <v>2171.7200399600515</v>
      </c>
      <c r="J20" s="91">
        <v>126.26</v>
      </c>
      <c r="K20" s="101"/>
      <c r="M20" s="102">
        <v>0.99900128391896004</v>
      </c>
    </row>
    <row r="21" spans="1:13" s="99" customFormat="1" ht="17.100000000000001" customHeight="1" x14ac:dyDescent="0.3">
      <c r="A21" s="88"/>
      <c r="B21" s="14" t="s">
        <v>13</v>
      </c>
      <c r="C21" s="134"/>
      <c r="D21" s="134"/>
      <c r="E21" s="134"/>
      <c r="F21" s="130"/>
      <c r="G21" s="16">
        <f>H21+I21+J21</f>
        <v>344.93000400001739</v>
      </c>
      <c r="H21" s="16">
        <f t="shared" ref="H21" si="2">H17*0.0989119683/100</f>
        <v>0</v>
      </c>
      <c r="I21" s="16">
        <f>I30+I37+I47+I53+I60+I66+I74</f>
        <v>217.3900040000174</v>
      </c>
      <c r="J21" s="91">
        <v>127.54</v>
      </c>
      <c r="K21" s="101"/>
      <c r="M21" s="102">
        <v>0.100000409404133</v>
      </c>
    </row>
    <row r="22" spans="1:13" s="99" customFormat="1" ht="33" customHeight="1" x14ac:dyDescent="0.25">
      <c r="A22" s="88">
        <v>1</v>
      </c>
      <c r="B22" s="14" t="s">
        <v>79</v>
      </c>
      <c r="C22" s="15"/>
      <c r="D22" s="15"/>
      <c r="E22" s="15"/>
      <c r="F22" s="15"/>
      <c r="G22" s="16">
        <f t="shared" ref="G22:H22" si="3">G23+G24+G25+G26</f>
        <v>118294</v>
      </c>
      <c r="H22" s="16">
        <f t="shared" si="3"/>
        <v>0</v>
      </c>
      <c r="I22" s="16">
        <f>I23+I24+I25+I26</f>
        <v>118294</v>
      </c>
      <c r="J22" s="16">
        <f>J23+J24+J25+J26</f>
        <v>0</v>
      </c>
    </row>
    <row r="23" spans="1:13" s="99" customFormat="1" ht="63" x14ac:dyDescent="0.25">
      <c r="A23" s="86" t="s">
        <v>19</v>
      </c>
      <c r="B23" s="14" t="s">
        <v>82</v>
      </c>
      <c r="C23" s="15" t="s">
        <v>16</v>
      </c>
      <c r="D23" s="15">
        <v>2023</v>
      </c>
      <c r="E23" s="15">
        <v>2023</v>
      </c>
      <c r="F23" s="15">
        <v>7</v>
      </c>
      <c r="G23" s="23">
        <f>H23+I23+J23</f>
        <v>40100</v>
      </c>
      <c r="H23" s="90">
        <v>0</v>
      </c>
      <c r="I23" s="23">
        <v>40100</v>
      </c>
      <c r="J23" s="92">
        <v>0</v>
      </c>
    </row>
    <row r="24" spans="1:13" s="99" customFormat="1" ht="57.75" customHeight="1" x14ac:dyDescent="0.25">
      <c r="A24" s="86" t="s">
        <v>67</v>
      </c>
      <c r="B24" s="14" t="s">
        <v>81</v>
      </c>
      <c r="C24" s="15" t="s">
        <v>16</v>
      </c>
      <c r="D24" s="15">
        <v>2023</v>
      </c>
      <c r="E24" s="15">
        <v>2023</v>
      </c>
      <c r="F24" s="15">
        <v>22</v>
      </c>
      <c r="G24" s="23">
        <f t="shared" ref="G24:G25" si="4">H24+I24+J24</f>
        <v>67945</v>
      </c>
      <c r="H24" s="90">
        <v>0</v>
      </c>
      <c r="I24" s="23">
        <v>67945</v>
      </c>
      <c r="J24" s="92">
        <v>0</v>
      </c>
    </row>
    <row r="25" spans="1:13" s="99" customFormat="1" ht="57.75" customHeight="1" x14ac:dyDescent="0.25">
      <c r="A25" s="86" t="s">
        <v>68</v>
      </c>
      <c r="B25" s="14" t="s">
        <v>61</v>
      </c>
      <c r="C25" s="15" t="s">
        <v>16</v>
      </c>
      <c r="D25" s="15">
        <v>2023</v>
      </c>
      <c r="E25" s="15">
        <v>2023</v>
      </c>
      <c r="F25" s="15">
        <v>1</v>
      </c>
      <c r="G25" s="23">
        <f t="shared" si="4"/>
        <v>599</v>
      </c>
      <c r="H25" s="90">
        <v>0</v>
      </c>
      <c r="I25" s="23">
        <v>599</v>
      </c>
      <c r="J25" s="92">
        <v>0</v>
      </c>
    </row>
    <row r="26" spans="1:13" s="99" customFormat="1" ht="57.75" customHeight="1" x14ac:dyDescent="0.25">
      <c r="A26" s="86" t="s">
        <v>69</v>
      </c>
      <c r="B26" s="14" t="s">
        <v>63</v>
      </c>
      <c r="C26" s="15" t="s">
        <v>16</v>
      </c>
      <c r="D26" s="15">
        <v>2023</v>
      </c>
      <c r="E26" s="15">
        <v>2023</v>
      </c>
      <c r="F26" s="15">
        <v>2</v>
      </c>
      <c r="G26" s="23">
        <f>H26+I26+J26</f>
        <v>9650</v>
      </c>
      <c r="H26" s="90">
        <v>0</v>
      </c>
      <c r="I26" s="23">
        <v>9650</v>
      </c>
      <c r="J26" s="92">
        <v>0</v>
      </c>
    </row>
    <row r="27" spans="1:13" s="99" customFormat="1" ht="16.5" customHeight="1" x14ac:dyDescent="0.25">
      <c r="A27" s="88"/>
      <c r="B27" s="14" t="s">
        <v>10</v>
      </c>
      <c r="C27" s="15"/>
      <c r="D27" s="15"/>
      <c r="E27" s="15"/>
      <c r="F27" s="15"/>
      <c r="G27" s="130"/>
      <c r="H27" s="130"/>
      <c r="I27" s="130"/>
      <c r="J27" s="131"/>
    </row>
    <row r="28" spans="1:13" s="99" customFormat="1" ht="17.100000000000001" customHeight="1" x14ac:dyDescent="0.25">
      <c r="A28" s="88"/>
      <c r="B28" s="14" t="s">
        <v>11</v>
      </c>
      <c r="C28" s="15"/>
      <c r="D28" s="15"/>
      <c r="E28" s="15"/>
      <c r="F28" s="15"/>
      <c r="G28" s="93">
        <f t="shared" ref="G28:G29" si="5">H28+I28+J28</f>
        <v>116993.94693690038</v>
      </c>
      <c r="H28" s="90">
        <v>0</v>
      </c>
      <c r="I28" s="93">
        <f>I22*M19/100</f>
        <v>116993.94693690038</v>
      </c>
      <c r="J28" s="94">
        <f>J22*K19/100</f>
        <v>0</v>
      </c>
    </row>
    <row r="29" spans="1:13" s="99" customFormat="1" ht="17.100000000000001" customHeight="1" x14ac:dyDescent="0.25">
      <c r="A29" s="88"/>
      <c r="B29" s="14" t="s">
        <v>14</v>
      </c>
      <c r="C29" s="15"/>
      <c r="D29" s="15"/>
      <c r="E29" s="15"/>
      <c r="F29" s="15"/>
      <c r="G29" s="93">
        <f t="shared" si="5"/>
        <v>1181.7585787990945</v>
      </c>
      <c r="H29" s="90">
        <v>0</v>
      </c>
      <c r="I29" s="93">
        <f>I22*M20/100</f>
        <v>1181.7585787990945</v>
      </c>
      <c r="J29" s="94">
        <f>J22*K20/100</f>
        <v>0</v>
      </c>
    </row>
    <row r="30" spans="1:13" s="99" customFormat="1" ht="17.100000000000001" customHeight="1" x14ac:dyDescent="0.25">
      <c r="A30" s="88"/>
      <c r="B30" s="14" t="s">
        <v>13</v>
      </c>
      <c r="C30" s="15"/>
      <c r="D30" s="15"/>
      <c r="E30" s="15"/>
      <c r="F30" s="15"/>
      <c r="G30" s="93">
        <f>H30+I30+J30</f>
        <v>118.29448430052508</v>
      </c>
      <c r="H30" s="90">
        <v>0</v>
      </c>
      <c r="I30" s="93">
        <f>I22*M21/100</f>
        <v>118.29448430052508</v>
      </c>
      <c r="J30" s="94">
        <f>J22*K21/100</f>
        <v>0</v>
      </c>
    </row>
    <row r="31" spans="1:13" s="99" customFormat="1" ht="51" customHeight="1" x14ac:dyDescent="0.25">
      <c r="A31" s="88">
        <v>2</v>
      </c>
      <c r="B31" s="14" t="s">
        <v>78</v>
      </c>
      <c r="C31" s="15"/>
      <c r="D31" s="15"/>
      <c r="E31" s="15"/>
      <c r="F31" s="15"/>
      <c r="G31" s="16">
        <f>G32+G33</f>
        <v>1687.2800000000002</v>
      </c>
      <c r="H31" s="16">
        <f>H32</f>
        <v>0</v>
      </c>
      <c r="I31" s="16">
        <f>I32+I33</f>
        <v>1687.2800000000002</v>
      </c>
      <c r="J31" s="16">
        <f>J32</f>
        <v>0</v>
      </c>
    </row>
    <row r="32" spans="1:13" s="99" customFormat="1" ht="33" customHeight="1" x14ac:dyDescent="0.25">
      <c r="A32" s="86" t="s">
        <v>17</v>
      </c>
      <c r="B32" s="14" t="s">
        <v>33</v>
      </c>
      <c r="C32" s="15" t="s">
        <v>16</v>
      </c>
      <c r="D32" s="15">
        <v>2023</v>
      </c>
      <c r="E32" s="15">
        <v>2023</v>
      </c>
      <c r="F32" s="15">
        <v>20</v>
      </c>
      <c r="G32" s="16">
        <f>H32+I32+J32</f>
        <v>1131.2</v>
      </c>
      <c r="H32" s="23">
        <v>0</v>
      </c>
      <c r="I32" s="23">
        <v>1131.2</v>
      </c>
      <c r="J32" s="37">
        <v>0</v>
      </c>
    </row>
    <row r="33" spans="1:10" s="99" customFormat="1" ht="33" customHeight="1" x14ac:dyDescent="0.25">
      <c r="A33" s="86" t="s">
        <v>18</v>
      </c>
      <c r="B33" s="104" t="s">
        <v>40</v>
      </c>
      <c r="C33" s="105" t="s">
        <v>16</v>
      </c>
      <c r="D33" s="105">
        <v>2023</v>
      </c>
      <c r="E33" s="105">
        <v>2023</v>
      </c>
      <c r="F33" s="105">
        <v>5</v>
      </c>
      <c r="G33" s="16">
        <f>H33+I33+J33</f>
        <v>556.08000000000004</v>
      </c>
      <c r="H33" s="90">
        <v>0</v>
      </c>
      <c r="I33" s="23">
        <v>556.08000000000004</v>
      </c>
      <c r="J33" s="92">
        <v>0</v>
      </c>
    </row>
    <row r="34" spans="1:10" s="99" customFormat="1" ht="16.5" customHeight="1" x14ac:dyDescent="0.25">
      <c r="A34" s="88"/>
      <c r="B34" s="14" t="s">
        <v>10</v>
      </c>
      <c r="C34" s="15"/>
      <c r="D34" s="15"/>
      <c r="E34" s="15"/>
      <c r="F34" s="14"/>
      <c r="G34" s="130"/>
      <c r="H34" s="130"/>
      <c r="I34" s="130"/>
      <c r="J34" s="131"/>
    </row>
    <row r="35" spans="1:10" s="99" customFormat="1" ht="17.100000000000001" customHeight="1" x14ac:dyDescent="0.25">
      <c r="A35" s="88"/>
      <c r="B35" s="14" t="s">
        <v>11</v>
      </c>
      <c r="C35" s="15"/>
      <c r="D35" s="15"/>
      <c r="E35" s="15"/>
      <c r="F35" s="14"/>
      <c r="G35" s="93">
        <f>G31*M19/100</f>
        <v>1668.7367642288982</v>
      </c>
      <c r="H35" s="23">
        <v>0</v>
      </c>
      <c r="I35" s="93">
        <f>I31*M19/100</f>
        <v>1668.7367642288982</v>
      </c>
      <c r="J35" s="37">
        <v>0</v>
      </c>
    </row>
    <row r="36" spans="1:10" s="99" customFormat="1" ht="17.100000000000001" customHeight="1" x14ac:dyDescent="0.25">
      <c r="A36" s="88"/>
      <c r="B36" s="14" t="s">
        <v>14</v>
      </c>
      <c r="C36" s="15"/>
      <c r="D36" s="15"/>
      <c r="E36" s="15"/>
      <c r="F36" s="14"/>
      <c r="G36" s="93">
        <f>G31*M20/100</f>
        <v>16.85594886330783</v>
      </c>
      <c r="H36" s="23">
        <v>0</v>
      </c>
      <c r="I36" s="93">
        <f>I31*M20/100</f>
        <v>16.85594886330783</v>
      </c>
      <c r="J36" s="37">
        <v>0</v>
      </c>
    </row>
    <row r="37" spans="1:10" s="99" customFormat="1" ht="17.100000000000001" customHeight="1" x14ac:dyDescent="0.25">
      <c r="A37" s="88"/>
      <c r="B37" s="14" t="s">
        <v>13</v>
      </c>
      <c r="C37" s="15"/>
      <c r="D37" s="15"/>
      <c r="E37" s="15"/>
      <c r="F37" s="14"/>
      <c r="G37" s="93">
        <f>G31*M21/100</f>
        <v>1.6872869077940555</v>
      </c>
      <c r="H37" s="23">
        <v>0</v>
      </c>
      <c r="I37" s="93">
        <f>I31*M21/100</f>
        <v>1.6872869077940555</v>
      </c>
      <c r="J37" s="37">
        <v>0</v>
      </c>
    </row>
    <row r="38" spans="1:10" s="99" customFormat="1" ht="55.5" customHeight="1" x14ac:dyDescent="0.25">
      <c r="A38" s="88">
        <v>3</v>
      </c>
      <c r="B38" s="14" t="s">
        <v>77</v>
      </c>
      <c r="C38" s="15"/>
      <c r="D38" s="15"/>
      <c r="E38" s="15"/>
      <c r="F38" s="15"/>
      <c r="G38" s="16">
        <f>G39+G40+G41+G42+G43</f>
        <v>77448.404999999999</v>
      </c>
      <c r="H38" s="16">
        <f t="shared" ref="H38" si="6">H39+H40+H41</f>
        <v>0</v>
      </c>
      <c r="I38" s="16">
        <f>I39+I40+I41+I42</f>
        <v>64694.604999999996</v>
      </c>
      <c r="J38" s="16">
        <f>J39+J40+J41+J42+J43</f>
        <v>12753.8</v>
      </c>
    </row>
    <row r="39" spans="1:10" s="99" customFormat="1" ht="33" customHeight="1" x14ac:dyDescent="0.25">
      <c r="A39" s="86" t="s">
        <v>20</v>
      </c>
      <c r="B39" s="87" t="s">
        <v>50</v>
      </c>
      <c r="C39" s="15" t="s">
        <v>16</v>
      </c>
      <c r="D39" s="15">
        <v>2023</v>
      </c>
      <c r="E39" s="15">
        <v>2023</v>
      </c>
      <c r="F39" s="15">
        <v>134</v>
      </c>
      <c r="G39" s="16">
        <f>H39+I39+J39</f>
        <v>10595.8</v>
      </c>
      <c r="H39" s="23">
        <v>0</v>
      </c>
      <c r="I39" s="16">
        <v>10595.8</v>
      </c>
      <c r="J39" s="37">
        <v>0</v>
      </c>
    </row>
    <row r="40" spans="1:10" s="99" customFormat="1" ht="33" customHeight="1" x14ac:dyDescent="0.25">
      <c r="A40" s="86" t="s">
        <v>56</v>
      </c>
      <c r="B40" s="87" t="s">
        <v>87</v>
      </c>
      <c r="C40" s="15" t="s">
        <v>16</v>
      </c>
      <c r="D40" s="15">
        <v>2023</v>
      </c>
      <c r="E40" s="15">
        <v>2024</v>
      </c>
      <c r="F40" s="15">
        <v>47</v>
      </c>
      <c r="G40" s="16">
        <f>H40+I40+J40</f>
        <v>61351.62</v>
      </c>
      <c r="H40" s="23">
        <v>0</v>
      </c>
      <c r="I40" s="16">
        <v>52651.62</v>
      </c>
      <c r="J40" s="37">
        <v>8700</v>
      </c>
    </row>
    <row r="41" spans="1:10" s="99" customFormat="1" ht="33" customHeight="1" x14ac:dyDescent="0.25">
      <c r="A41" s="86" t="s">
        <v>70</v>
      </c>
      <c r="B41" s="87" t="s">
        <v>55</v>
      </c>
      <c r="C41" s="15" t="s">
        <v>16</v>
      </c>
      <c r="D41" s="15">
        <v>2023</v>
      </c>
      <c r="E41" s="15">
        <v>2023</v>
      </c>
      <c r="F41" s="95">
        <v>10</v>
      </c>
      <c r="G41" s="16">
        <f>H41+I41+J41</f>
        <v>1447.1849999999999</v>
      </c>
      <c r="H41" s="23">
        <v>0</v>
      </c>
      <c r="I41" s="16">
        <v>1447.1849999999999</v>
      </c>
      <c r="J41" s="37">
        <v>0</v>
      </c>
    </row>
    <row r="42" spans="1:10" s="99" customFormat="1" ht="33" customHeight="1" x14ac:dyDescent="0.25">
      <c r="A42" s="86" t="s">
        <v>83</v>
      </c>
      <c r="B42" s="87" t="s">
        <v>85</v>
      </c>
      <c r="C42" s="106" t="s">
        <v>16</v>
      </c>
      <c r="D42" s="106">
        <v>2024</v>
      </c>
      <c r="E42" s="106">
        <v>2024</v>
      </c>
      <c r="F42" s="95">
        <v>1</v>
      </c>
      <c r="G42" s="16">
        <f>H42+I42+J42</f>
        <v>3345</v>
      </c>
      <c r="H42" s="23">
        <v>0</v>
      </c>
      <c r="I42" s="23">
        <v>0</v>
      </c>
      <c r="J42" s="16">
        <v>3345</v>
      </c>
    </row>
    <row r="43" spans="1:10" s="99" customFormat="1" ht="33" customHeight="1" x14ac:dyDescent="0.25">
      <c r="A43" s="86" t="s">
        <v>84</v>
      </c>
      <c r="B43" s="87" t="s">
        <v>86</v>
      </c>
      <c r="C43" s="107" t="s">
        <v>16</v>
      </c>
      <c r="D43" s="107">
        <v>2024</v>
      </c>
      <c r="E43" s="107">
        <v>2024</v>
      </c>
      <c r="F43" s="95">
        <v>7</v>
      </c>
      <c r="G43" s="108">
        <f>H43+I43+J43</f>
        <v>708.8</v>
      </c>
      <c r="H43" s="23">
        <v>0</v>
      </c>
      <c r="I43" s="23">
        <v>0</v>
      </c>
      <c r="J43" s="108">
        <v>708.8</v>
      </c>
    </row>
    <row r="44" spans="1:10" s="99" customFormat="1" ht="17.100000000000001" customHeight="1" x14ac:dyDescent="0.25">
      <c r="A44" s="88"/>
      <c r="B44" s="14" t="s">
        <v>10</v>
      </c>
      <c r="C44" s="15"/>
      <c r="D44" s="15"/>
      <c r="E44" s="15"/>
      <c r="F44" s="15"/>
      <c r="G44" s="130"/>
      <c r="H44" s="130"/>
      <c r="I44" s="130"/>
      <c r="J44" s="131"/>
    </row>
    <row r="45" spans="1:10" s="99" customFormat="1" ht="17.100000000000001" customHeight="1" x14ac:dyDescent="0.25">
      <c r="A45" s="88"/>
      <c r="B45" s="14" t="s">
        <v>11</v>
      </c>
      <c r="C45" s="15"/>
      <c r="D45" s="15"/>
      <c r="E45" s="15"/>
      <c r="F45" s="15"/>
      <c r="G45" s="93">
        <f>H45+I45+J45</f>
        <v>76483.610195561312</v>
      </c>
      <c r="H45" s="23">
        <v>0</v>
      </c>
      <c r="I45" s="93">
        <f>I38*M19/100</f>
        <v>63983.610195561305</v>
      </c>
      <c r="J45" s="91">
        <v>12500</v>
      </c>
    </row>
    <row r="46" spans="1:10" s="99" customFormat="1" ht="17.100000000000001" customHeight="1" x14ac:dyDescent="0.25">
      <c r="A46" s="88"/>
      <c r="B46" s="14" t="s">
        <v>14</v>
      </c>
      <c r="C46" s="15"/>
      <c r="D46" s="15"/>
      <c r="E46" s="15"/>
      <c r="F46" s="15"/>
      <c r="G46" s="93">
        <f>H46+I46+J46</f>
        <v>772.55993457629972</v>
      </c>
      <c r="H46" s="23">
        <v>0</v>
      </c>
      <c r="I46" s="93">
        <f>I38*M20/100</f>
        <v>646.29993457629973</v>
      </c>
      <c r="J46" s="91">
        <v>126.26</v>
      </c>
    </row>
    <row r="47" spans="1:10" s="99" customFormat="1" ht="17.100000000000001" customHeight="1" x14ac:dyDescent="0.25">
      <c r="A47" s="88"/>
      <c r="B47" s="14" t="s">
        <v>13</v>
      </c>
      <c r="C47" s="15"/>
      <c r="D47" s="15"/>
      <c r="E47" s="15"/>
      <c r="F47" s="15"/>
      <c r="G47" s="93">
        <f>H47+I47+J47</f>
        <v>192.23486986238669</v>
      </c>
      <c r="H47" s="23">
        <v>0</v>
      </c>
      <c r="I47" s="93">
        <f>I38*M21/100</f>
        <v>64.694869862386696</v>
      </c>
      <c r="J47" s="91">
        <v>127.54</v>
      </c>
    </row>
    <row r="48" spans="1:10" s="99" customFormat="1" ht="63" customHeight="1" x14ac:dyDescent="0.25">
      <c r="A48" s="88">
        <v>4</v>
      </c>
      <c r="B48" s="14" t="s">
        <v>76</v>
      </c>
      <c r="C48" s="15"/>
      <c r="D48" s="15"/>
      <c r="E48" s="15"/>
      <c r="F48" s="15"/>
      <c r="G48" s="16">
        <f>G49</f>
        <v>285</v>
      </c>
      <c r="H48" s="23">
        <v>0</v>
      </c>
      <c r="I48" s="16">
        <f>I49</f>
        <v>285</v>
      </c>
      <c r="J48" s="37">
        <v>0</v>
      </c>
    </row>
    <row r="49" spans="1:12" s="99" customFormat="1" ht="31.5" x14ac:dyDescent="0.25">
      <c r="A49" s="86" t="s">
        <v>21</v>
      </c>
      <c r="B49" s="14" t="s">
        <v>66</v>
      </c>
      <c r="C49" s="15" t="s">
        <v>16</v>
      </c>
      <c r="D49" s="15">
        <v>2023</v>
      </c>
      <c r="E49" s="15">
        <v>2023</v>
      </c>
      <c r="F49" s="15">
        <v>1</v>
      </c>
      <c r="G49" s="16">
        <f>H49+I49+J49</f>
        <v>285</v>
      </c>
      <c r="H49" s="23">
        <v>0</v>
      </c>
      <c r="I49" s="17">
        <v>285</v>
      </c>
      <c r="J49" s="37">
        <v>0</v>
      </c>
    </row>
    <row r="50" spans="1:12" s="99" customFormat="1" ht="17.100000000000001" customHeight="1" x14ac:dyDescent="0.25">
      <c r="A50" s="86"/>
      <c r="B50" s="14" t="s">
        <v>10</v>
      </c>
      <c r="C50" s="15"/>
      <c r="D50" s="15"/>
      <c r="E50" s="15"/>
      <c r="F50" s="15"/>
      <c r="G50" s="120"/>
      <c r="H50" s="121"/>
      <c r="I50" s="121"/>
      <c r="J50" s="122"/>
    </row>
    <row r="51" spans="1:12" s="99" customFormat="1" ht="17.100000000000001" customHeight="1" x14ac:dyDescent="0.25">
      <c r="A51" s="86"/>
      <c r="B51" s="14" t="s">
        <v>11</v>
      </c>
      <c r="C51" s="15"/>
      <c r="D51" s="15"/>
      <c r="E51" s="15"/>
      <c r="F51" s="15"/>
      <c r="G51" s="93">
        <f t="shared" ref="G51:G52" si="7">H51+I51+J51</f>
        <v>281.86784517402918</v>
      </c>
      <c r="H51" s="23">
        <v>0</v>
      </c>
      <c r="I51" s="93">
        <f>I48*M19/100</f>
        <v>281.86784517402918</v>
      </c>
      <c r="J51" s="94">
        <f>J48*K19/100</f>
        <v>0</v>
      </c>
    </row>
    <row r="52" spans="1:12" s="99" customFormat="1" ht="17.100000000000001" customHeight="1" x14ac:dyDescent="0.25">
      <c r="A52" s="86"/>
      <c r="B52" s="14" t="s">
        <v>14</v>
      </c>
      <c r="C52" s="15"/>
      <c r="D52" s="15"/>
      <c r="E52" s="15"/>
      <c r="F52" s="15"/>
      <c r="G52" s="93">
        <f t="shared" si="7"/>
        <v>2.8471536591690363</v>
      </c>
      <c r="H52" s="23">
        <v>0</v>
      </c>
      <c r="I52" s="93">
        <f>I48*M20/100</f>
        <v>2.8471536591690363</v>
      </c>
      <c r="J52" s="94">
        <f>J48*K20/100</f>
        <v>0</v>
      </c>
    </row>
    <row r="53" spans="1:12" s="99" customFormat="1" ht="17.100000000000001" customHeight="1" x14ac:dyDescent="0.25">
      <c r="A53" s="86"/>
      <c r="B53" s="14" t="s">
        <v>13</v>
      </c>
      <c r="C53" s="15"/>
      <c r="D53" s="15"/>
      <c r="E53" s="15"/>
      <c r="F53" s="15"/>
      <c r="G53" s="93">
        <f>H53+I53+J53</f>
        <v>0.28500116680177906</v>
      </c>
      <c r="H53" s="23">
        <v>0</v>
      </c>
      <c r="I53" s="93">
        <f>I48*M21/100</f>
        <v>0.28500116680177906</v>
      </c>
      <c r="J53" s="94">
        <f>J48*K21/100</f>
        <v>0</v>
      </c>
    </row>
    <row r="54" spans="1:12" s="99" customFormat="1" ht="49.5" customHeight="1" x14ac:dyDescent="0.25">
      <c r="A54" s="88">
        <v>5</v>
      </c>
      <c r="B54" s="14" t="s">
        <v>75</v>
      </c>
      <c r="C54" s="15"/>
      <c r="D54" s="15"/>
      <c r="E54" s="15"/>
      <c r="F54" s="15"/>
      <c r="G54" s="16">
        <f t="shared" ref="G54:G55" si="8">H54+I54+J54</f>
        <v>13793.753000000001</v>
      </c>
      <c r="H54" s="23">
        <v>0</v>
      </c>
      <c r="I54" s="16">
        <f>I55+I56</f>
        <v>13793.753000000001</v>
      </c>
      <c r="J54" s="37">
        <v>0</v>
      </c>
    </row>
    <row r="55" spans="1:12" s="99" customFormat="1" ht="49.5" customHeight="1" x14ac:dyDescent="0.25">
      <c r="A55" s="86" t="s">
        <v>23</v>
      </c>
      <c r="B55" s="14" t="s">
        <v>41</v>
      </c>
      <c r="C55" s="15" t="s">
        <v>16</v>
      </c>
      <c r="D55" s="15">
        <v>2023</v>
      </c>
      <c r="E55" s="15">
        <v>2023</v>
      </c>
      <c r="F55" s="15">
        <v>3</v>
      </c>
      <c r="G55" s="16">
        <f t="shared" si="8"/>
        <v>3930.42</v>
      </c>
      <c r="H55" s="23">
        <v>0</v>
      </c>
      <c r="I55" s="23">
        <v>3930.42</v>
      </c>
      <c r="J55" s="37">
        <v>0</v>
      </c>
    </row>
    <row r="56" spans="1:12" s="99" customFormat="1" ht="34.5" customHeight="1" x14ac:dyDescent="0.25">
      <c r="A56" s="86" t="s">
        <v>71</v>
      </c>
      <c r="B56" s="14" t="s">
        <v>34</v>
      </c>
      <c r="C56" s="15" t="s">
        <v>16</v>
      </c>
      <c r="D56" s="15">
        <v>2023</v>
      </c>
      <c r="E56" s="15">
        <v>2023</v>
      </c>
      <c r="F56" s="15">
        <v>1</v>
      </c>
      <c r="G56" s="16">
        <f>H56+I56+J56</f>
        <v>9863.3330000000005</v>
      </c>
      <c r="H56" s="23">
        <v>0</v>
      </c>
      <c r="I56" s="37">
        <v>9863.3330000000005</v>
      </c>
      <c r="J56" s="37">
        <v>0</v>
      </c>
    </row>
    <row r="57" spans="1:12" s="99" customFormat="1" ht="17.100000000000001" customHeight="1" x14ac:dyDescent="0.25">
      <c r="A57" s="88"/>
      <c r="B57" s="14" t="s">
        <v>10</v>
      </c>
      <c r="C57" s="15"/>
      <c r="D57" s="15"/>
      <c r="E57" s="15"/>
      <c r="F57" s="15"/>
      <c r="G57" s="130"/>
      <c r="H57" s="130"/>
      <c r="I57" s="130"/>
      <c r="J57" s="131"/>
    </row>
    <row r="58" spans="1:12" s="99" customFormat="1" ht="17.100000000000001" customHeight="1" x14ac:dyDescent="0.25">
      <c r="A58" s="88"/>
      <c r="B58" s="14" t="s">
        <v>11</v>
      </c>
      <c r="C58" s="15"/>
      <c r="D58" s="15"/>
      <c r="E58" s="15"/>
      <c r="F58" s="15"/>
      <c r="G58" s="93">
        <f t="shared" ref="G58:G59" si="9">H58+I58+J58</f>
        <v>13642.159420957196</v>
      </c>
      <c r="H58" s="23">
        <v>0</v>
      </c>
      <c r="I58" s="93">
        <f>I54*M19/100</f>
        <v>13642.159420957196</v>
      </c>
      <c r="J58" s="94">
        <f>J54*K19/100</f>
        <v>0</v>
      </c>
    </row>
    <row r="59" spans="1:12" s="99" customFormat="1" ht="17.100000000000001" customHeight="1" x14ac:dyDescent="0.25">
      <c r="A59" s="88"/>
      <c r="B59" s="14" t="s">
        <v>14</v>
      </c>
      <c r="C59" s="15"/>
      <c r="D59" s="15"/>
      <c r="E59" s="15"/>
      <c r="F59" s="15"/>
      <c r="G59" s="93">
        <f t="shared" si="9"/>
        <v>137.79976957061007</v>
      </c>
      <c r="H59" s="23">
        <v>0</v>
      </c>
      <c r="I59" s="93">
        <f>I54*M20/100</f>
        <v>137.79976957061007</v>
      </c>
      <c r="J59" s="94">
        <f>J54*K20/100</f>
        <v>0</v>
      </c>
    </row>
    <row r="60" spans="1:12" s="99" customFormat="1" ht="17.100000000000001" customHeight="1" x14ac:dyDescent="0.25">
      <c r="A60" s="88"/>
      <c r="B60" s="14" t="s">
        <v>13</v>
      </c>
      <c r="C60" s="15"/>
      <c r="D60" s="15"/>
      <c r="E60" s="15"/>
      <c r="F60" s="15"/>
      <c r="G60" s="93">
        <f>H60+I60+J60</f>
        <v>13.793809472194878</v>
      </c>
      <c r="H60" s="23">
        <v>0</v>
      </c>
      <c r="I60" s="93">
        <f>I54*M21/100</f>
        <v>13.793809472194878</v>
      </c>
      <c r="J60" s="94">
        <f>J54*K21/100</f>
        <v>0</v>
      </c>
    </row>
    <row r="61" spans="1:12" s="99" customFormat="1" ht="31.5" x14ac:dyDescent="0.25">
      <c r="A61" s="88">
        <v>6</v>
      </c>
      <c r="B61" s="14" t="s">
        <v>74</v>
      </c>
      <c r="C61" s="15"/>
      <c r="D61" s="15"/>
      <c r="E61" s="15"/>
      <c r="F61" s="15"/>
      <c r="G61" s="16">
        <f>H61+I61+J61</f>
        <v>6848.3760000000002</v>
      </c>
      <c r="H61" s="23">
        <v>0</v>
      </c>
      <c r="I61" s="16">
        <f>I62</f>
        <v>6848.3760000000002</v>
      </c>
      <c r="J61" s="37">
        <v>0</v>
      </c>
    </row>
    <row r="62" spans="1:12" s="99" customFormat="1" ht="15.75" x14ac:dyDescent="0.25">
      <c r="A62" s="86" t="s">
        <v>24</v>
      </c>
      <c r="B62" s="14" t="s">
        <v>52</v>
      </c>
      <c r="C62" s="15" t="s">
        <v>16</v>
      </c>
      <c r="D62" s="15">
        <v>2023</v>
      </c>
      <c r="E62" s="15">
        <v>2023</v>
      </c>
      <c r="F62" s="15">
        <v>14</v>
      </c>
      <c r="G62" s="16">
        <f>H62+I62+J62</f>
        <v>6848.3760000000002</v>
      </c>
      <c r="H62" s="23">
        <v>0</v>
      </c>
      <c r="I62" s="16">
        <v>6848.3760000000002</v>
      </c>
      <c r="J62" s="37">
        <v>0</v>
      </c>
    </row>
    <row r="63" spans="1:12" s="99" customFormat="1" ht="17.100000000000001" customHeight="1" x14ac:dyDescent="0.25">
      <c r="A63" s="96"/>
      <c r="B63" s="97" t="s">
        <v>10</v>
      </c>
      <c r="C63" s="98"/>
      <c r="D63" s="98"/>
      <c r="E63" s="15"/>
      <c r="F63" s="98"/>
      <c r="G63" s="132"/>
      <c r="H63" s="132"/>
      <c r="I63" s="132"/>
      <c r="J63" s="133"/>
      <c r="L63" s="103">
        <v>819.87599999999998</v>
      </c>
    </row>
    <row r="64" spans="1:12" s="99" customFormat="1" ht="17.100000000000001" customHeight="1" x14ac:dyDescent="0.25">
      <c r="A64" s="88"/>
      <c r="B64" s="14" t="s">
        <v>11</v>
      </c>
      <c r="C64" s="15"/>
      <c r="D64" s="15"/>
      <c r="E64" s="15"/>
      <c r="F64" s="15"/>
      <c r="G64" s="93">
        <f t="shared" ref="G64:G65" si="10">H64+I64+J64</f>
        <v>6773.1122317948666</v>
      </c>
      <c r="H64" s="23">
        <v>0</v>
      </c>
      <c r="I64" s="93">
        <f>I61*M19/100</f>
        <v>6773.1122317948666</v>
      </c>
      <c r="J64" s="37">
        <v>0</v>
      </c>
      <c r="L64" s="103">
        <v>1374.498</v>
      </c>
    </row>
    <row r="65" spans="1:12" s="99" customFormat="1" ht="17.100000000000001" customHeight="1" x14ac:dyDescent="0.25">
      <c r="A65" s="88"/>
      <c r="B65" s="14" t="s">
        <v>14</v>
      </c>
      <c r="C65" s="15"/>
      <c r="D65" s="15"/>
      <c r="E65" s="15"/>
      <c r="F65" s="15"/>
      <c r="G65" s="93">
        <f t="shared" si="10"/>
        <v>68.415364167597915</v>
      </c>
      <c r="H65" s="23">
        <v>0</v>
      </c>
      <c r="I65" s="93">
        <f>I61*M20/100</f>
        <v>68.415364167597915</v>
      </c>
      <c r="J65" s="37">
        <v>0</v>
      </c>
      <c r="L65" s="103">
        <v>458.166</v>
      </c>
    </row>
    <row r="66" spans="1:12" s="99" customFormat="1" ht="17.100000000000001" customHeight="1" x14ac:dyDescent="0.25">
      <c r="A66" s="88"/>
      <c r="B66" s="14" t="s">
        <v>13</v>
      </c>
      <c r="C66" s="15"/>
      <c r="D66" s="15"/>
      <c r="E66" s="15"/>
      <c r="F66" s="15"/>
      <c r="G66" s="93">
        <f>H66+I66+J66</f>
        <v>6.8484040375343875</v>
      </c>
      <c r="H66" s="23">
        <v>0</v>
      </c>
      <c r="I66" s="93">
        <f>I61*M21/100</f>
        <v>6.8484040375343875</v>
      </c>
      <c r="J66" s="37">
        <v>0</v>
      </c>
      <c r="L66" s="103">
        <v>458.166</v>
      </c>
    </row>
    <row r="67" spans="1:12" s="99" customFormat="1" ht="54.75" customHeight="1" x14ac:dyDescent="0.25">
      <c r="A67" s="88">
        <v>7</v>
      </c>
      <c r="B67" s="14" t="s">
        <v>80</v>
      </c>
      <c r="C67" s="15"/>
      <c r="D67" s="15"/>
      <c r="E67" s="15"/>
      <c r="F67" s="15"/>
      <c r="G67" s="16">
        <f t="shared" ref="G67:G68" si="11">H67+I67+J67</f>
        <v>11786.099999999999</v>
      </c>
      <c r="H67" s="23">
        <v>0</v>
      </c>
      <c r="I67" s="16">
        <f>I68+I69+I70</f>
        <v>11786.099999999999</v>
      </c>
      <c r="J67" s="37">
        <v>0</v>
      </c>
      <c r="L67" s="103">
        <v>361.71</v>
      </c>
    </row>
    <row r="68" spans="1:12" s="99" customFormat="1" ht="52.5" customHeight="1" x14ac:dyDescent="0.25">
      <c r="A68" s="86" t="s">
        <v>26</v>
      </c>
      <c r="B68" s="14" t="s">
        <v>58</v>
      </c>
      <c r="C68" s="15" t="s">
        <v>16</v>
      </c>
      <c r="D68" s="15">
        <v>2023</v>
      </c>
      <c r="E68" s="15">
        <v>2024</v>
      </c>
      <c r="F68" s="15">
        <v>34</v>
      </c>
      <c r="G68" s="16">
        <f t="shared" si="11"/>
        <v>3500</v>
      </c>
      <c r="H68" s="23">
        <v>0</v>
      </c>
      <c r="I68" s="16">
        <v>3500</v>
      </c>
      <c r="J68" s="37">
        <v>0</v>
      </c>
      <c r="L68" s="103">
        <v>3375.96</v>
      </c>
    </row>
    <row r="69" spans="1:12" s="99" customFormat="1" ht="64.5" customHeight="1" x14ac:dyDescent="0.25">
      <c r="A69" s="86" t="s">
        <v>72</v>
      </c>
      <c r="B69" s="14" t="s">
        <v>46</v>
      </c>
      <c r="C69" s="15" t="s">
        <v>16</v>
      </c>
      <c r="D69" s="15">
        <v>2023</v>
      </c>
      <c r="E69" s="15">
        <v>2024</v>
      </c>
      <c r="F69" s="15">
        <v>23</v>
      </c>
      <c r="G69" s="16">
        <f>H69+I69+J69</f>
        <v>7432.64</v>
      </c>
      <c r="H69" s="23">
        <v>0</v>
      </c>
      <c r="I69" s="16">
        <v>7432.64</v>
      </c>
      <c r="J69" s="37">
        <v>0</v>
      </c>
    </row>
    <row r="70" spans="1:12" s="99" customFormat="1" ht="51" customHeight="1" x14ac:dyDescent="0.25">
      <c r="A70" s="86" t="s">
        <v>73</v>
      </c>
      <c r="B70" s="14" t="s">
        <v>47</v>
      </c>
      <c r="C70" s="15" t="s">
        <v>16</v>
      </c>
      <c r="D70" s="15">
        <v>2023</v>
      </c>
      <c r="E70" s="15">
        <v>2024</v>
      </c>
      <c r="F70" s="15">
        <v>206</v>
      </c>
      <c r="G70" s="16">
        <f>H70+I70+J70</f>
        <v>853.46</v>
      </c>
      <c r="H70" s="23">
        <v>0</v>
      </c>
      <c r="I70" s="16">
        <v>853.46</v>
      </c>
      <c r="J70" s="37">
        <v>0</v>
      </c>
    </row>
    <row r="71" spans="1:12" s="99" customFormat="1" ht="17.100000000000001" customHeight="1" x14ac:dyDescent="0.25">
      <c r="A71" s="88"/>
      <c r="B71" s="14" t="s">
        <v>10</v>
      </c>
      <c r="C71" s="15"/>
      <c r="D71" s="15"/>
      <c r="E71" s="15"/>
      <c r="F71" s="15"/>
      <c r="G71" s="130"/>
      <c r="H71" s="130"/>
      <c r="I71" s="130"/>
      <c r="J71" s="131"/>
    </row>
    <row r="72" spans="1:12" s="99" customFormat="1" ht="17.100000000000001" customHeight="1" x14ac:dyDescent="0.25">
      <c r="A72" s="88"/>
      <c r="B72" s="14" t="s">
        <v>11</v>
      </c>
      <c r="C72" s="15"/>
      <c r="D72" s="15"/>
      <c r="E72" s="15"/>
      <c r="F72" s="15"/>
      <c r="G72" s="93">
        <f t="shared" ref="G72:G73" si="12">H72+I72+J72</f>
        <v>11656.570561423243</v>
      </c>
      <c r="H72" s="23">
        <v>0</v>
      </c>
      <c r="I72" s="93">
        <f>I67*M19/100</f>
        <v>11656.570561423243</v>
      </c>
      <c r="J72" s="37">
        <v>0</v>
      </c>
    </row>
    <row r="73" spans="1:12" s="99" customFormat="1" ht="17.100000000000001" customHeight="1" x14ac:dyDescent="0.25">
      <c r="A73" s="88"/>
      <c r="B73" s="14" t="s">
        <v>14</v>
      </c>
      <c r="C73" s="15"/>
      <c r="D73" s="15"/>
      <c r="E73" s="15"/>
      <c r="F73" s="15"/>
      <c r="G73" s="93">
        <f t="shared" si="12"/>
        <v>117.74329032397254</v>
      </c>
      <c r="H73" s="23">
        <v>0</v>
      </c>
      <c r="I73" s="93">
        <f>I67*M20/100</f>
        <v>117.74329032397254</v>
      </c>
      <c r="J73" s="37">
        <v>0</v>
      </c>
    </row>
    <row r="74" spans="1:12" s="99" customFormat="1" ht="17.100000000000001" customHeight="1" x14ac:dyDescent="0.25">
      <c r="A74" s="88"/>
      <c r="B74" s="14" t="s">
        <v>13</v>
      </c>
      <c r="C74" s="15"/>
      <c r="D74" s="15"/>
      <c r="E74" s="15"/>
      <c r="F74" s="15"/>
      <c r="G74" s="93">
        <f>H74+I74+J74</f>
        <v>11.786148252780517</v>
      </c>
      <c r="H74" s="23">
        <v>0</v>
      </c>
      <c r="I74" s="93">
        <f>I67*M21/100</f>
        <v>11.786148252780517</v>
      </c>
      <c r="J74" s="37">
        <v>0</v>
      </c>
    </row>
    <row r="75" spans="1:12" ht="17.100000000000001" customHeight="1" x14ac:dyDescent="0.25">
      <c r="A75" s="84"/>
      <c r="B75" s="67"/>
      <c r="C75" s="70"/>
      <c r="D75" s="70"/>
      <c r="E75" s="70"/>
      <c r="F75" s="70"/>
      <c r="G75" s="20"/>
      <c r="H75" s="21"/>
      <c r="I75" s="21"/>
      <c r="J75" s="21"/>
    </row>
    <row r="76" spans="1:12" ht="17.100000000000001" customHeight="1" x14ac:dyDescent="0.25">
      <c r="A76" s="84"/>
      <c r="B76" s="67"/>
      <c r="C76" s="70"/>
      <c r="D76" s="70"/>
      <c r="E76" s="70"/>
      <c r="F76" s="70"/>
      <c r="G76" s="20"/>
      <c r="H76" s="21"/>
      <c r="I76" s="21"/>
      <c r="J76" s="21"/>
    </row>
    <row r="77" spans="1:12" ht="17.100000000000001" customHeight="1" x14ac:dyDescent="0.25">
      <c r="A77" s="84"/>
      <c r="B77" s="123" t="s">
        <v>53</v>
      </c>
      <c r="C77" s="70"/>
      <c r="D77" s="70"/>
      <c r="E77" s="70"/>
      <c r="F77" s="70"/>
      <c r="G77" s="20"/>
      <c r="H77" s="21"/>
      <c r="I77" s="21"/>
      <c r="J77" s="21"/>
    </row>
    <row r="78" spans="1:12" ht="39.75" customHeight="1" x14ac:dyDescent="0.25">
      <c r="A78" s="84"/>
      <c r="B78" s="123"/>
      <c r="C78" s="67"/>
      <c r="D78" s="67"/>
      <c r="E78" s="67"/>
      <c r="F78" s="70"/>
      <c r="G78" s="20"/>
      <c r="H78" s="21"/>
      <c r="I78" s="20" t="s">
        <v>32</v>
      </c>
      <c r="J78" s="21"/>
    </row>
    <row r="79" spans="1:12" ht="17.100000000000001" customHeight="1" x14ac:dyDescent="0.25">
      <c r="A79" s="84"/>
      <c r="B79" s="67"/>
      <c r="C79" s="70"/>
      <c r="D79" s="70"/>
      <c r="E79" s="70"/>
      <c r="F79" s="70"/>
      <c r="G79" s="20"/>
      <c r="H79" s="21"/>
      <c r="I79" s="21"/>
      <c r="J79" s="21"/>
    </row>
  </sheetData>
  <mergeCells count="21">
    <mergeCell ref="I2:J6"/>
    <mergeCell ref="B8:I10"/>
    <mergeCell ref="A13:A15"/>
    <mergeCell ref="B13:B15"/>
    <mergeCell ref="C13:C15"/>
    <mergeCell ref="D13:E14"/>
    <mergeCell ref="F13:F15"/>
    <mergeCell ref="G13:J14"/>
    <mergeCell ref="C17:C21"/>
    <mergeCell ref="D17:D21"/>
    <mergeCell ref="E17:E21"/>
    <mergeCell ref="F17:F21"/>
    <mergeCell ref="G18:J18"/>
    <mergeCell ref="G71:J71"/>
    <mergeCell ref="B77:B78"/>
    <mergeCell ref="G27:J27"/>
    <mergeCell ref="G34:J34"/>
    <mergeCell ref="G44:J44"/>
    <mergeCell ref="G50:J50"/>
    <mergeCell ref="G57:J57"/>
    <mergeCell ref="G63:J63"/>
  </mergeCells>
  <pageMargins left="0.39370078740157483" right="0.19685039370078741" top="0.82677165354330717" bottom="0.27559055118110237" header="0.31496062992125984" footer="0.31496062992125984"/>
  <pageSetup paperSize="9" scale="60" orientation="landscape" horizontalDpi="0" verticalDpi="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Ред.1</vt:lpstr>
      <vt:lpstr>Ред.2</vt:lpstr>
      <vt:lpstr>Лист1!Область_печати</vt:lpstr>
      <vt:lpstr>Ред.2!Область_печати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2024-11-15T12:22:19Z</dcterms:modified>
</cp:coreProperties>
</file>