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8735" windowHeight="8130"/>
  </bookViews>
  <sheets>
    <sheet name="Дор фонд Пр 20" sheetId="1" r:id="rId1"/>
  </sheets>
  <definedNames>
    <definedName name="_xlnm._FilterDatabase" localSheetId="0" hidden="1">'Дор фонд Пр 20'!$A$5:$B$39</definedName>
    <definedName name="_xlnm.Print_Area" localSheetId="0">'Дор фонд Пр 20'!$A$1:$D$45</definedName>
  </definedNames>
  <calcPr calcId="124519"/>
</workbook>
</file>

<file path=xl/calcChain.xml><?xml version="1.0" encoding="utf-8"?>
<calcChain xmlns="http://schemas.openxmlformats.org/spreadsheetml/2006/main">
  <c r="C9" i="1"/>
  <c r="C12"/>
  <c r="C8"/>
  <c r="C24"/>
  <c r="C23"/>
  <c r="B21"/>
  <c r="B20"/>
  <c r="D35"/>
  <c r="C34"/>
  <c r="B34"/>
  <c r="D34" s="1"/>
  <c r="C21"/>
  <c r="C20"/>
  <c r="C27"/>
  <c r="B41"/>
  <c r="D41"/>
  <c r="D39"/>
  <c r="D38"/>
  <c r="D33"/>
  <c r="D32"/>
  <c r="D30"/>
  <c r="D27"/>
  <c r="D24"/>
  <c r="D18"/>
  <c r="D17"/>
  <c r="D11"/>
  <c r="B43"/>
  <c r="D43" s="1"/>
  <c r="B8"/>
  <c r="D8" s="1"/>
  <c r="C15" l="1"/>
  <c r="D21"/>
  <c r="B23"/>
  <c r="D23" s="1"/>
  <c r="D29"/>
  <c r="B26"/>
  <c r="D26" s="1"/>
  <c r="C42"/>
  <c r="B42"/>
  <c r="C37"/>
  <c r="C22"/>
  <c r="C25"/>
  <c r="C28"/>
  <c r="C31"/>
  <c r="B31"/>
  <c r="B28"/>
  <c r="B40"/>
  <c r="C40"/>
  <c r="D40" s="1"/>
  <c r="B15"/>
  <c r="C14"/>
  <c r="C16"/>
  <c r="D31" l="1"/>
  <c r="D42"/>
  <c r="B14"/>
  <c r="D14" s="1"/>
  <c r="D20"/>
  <c r="D28"/>
  <c r="D15"/>
  <c r="B12"/>
  <c r="B25"/>
  <c r="D25" s="1"/>
  <c r="C19"/>
  <c r="C13"/>
  <c r="B22"/>
  <c r="D22" s="1"/>
  <c r="B37"/>
  <c r="D37" s="1"/>
  <c r="B19"/>
  <c r="B16"/>
  <c r="D16" s="1"/>
  <c r="D12" l="1"/>
  <c r="D19"/>
  <c r="B13"/>
  <c r="B9" s="1"/>
  <c r="D9" l="1"/>
  <c r="D13"/>
</calcChain>
</file>

<file path=xl/sharedStrings.xml><?xml version="1.0" encoding="utf-8"?>
<sst xmlns="http://schemas.openxmlformats.org/spreadsheetml/2006/main" count="47" uniqueCount="29">
  <si>
    <t xml:space="preserve">                                                                                                   Приложение 20</t>
  </si>
  <si>
    <t>Прогнозируемое поступление доходов и распределение бюджетных ассигнований Дорожного фонда города Орла на 2020 год</t>
  </si>
  <si>
    <t>тыс.рублей</t>
  </si>
  <si>
    <t>Наименование показателя</t>
  </si>
  <si>
    <t xml:space="preserve">Остаток средств Дорожного фонда  (средства вышестоящих бюджетов)
</t>
  </si>
  <si>
    <t>Всего доходы</t>
  </si>
  <si>
    <t>в том числе:</t>
  </si>
  <si>
    <t xml:space="preserve">Доходы от уплаты акцизов на нефтепродукты  </t>
  </si>
  <si>
    <t>Безвозмездные поступления из  вышестоящих бюджетов</t>
  </si>
  <si>
    <t>Всего расходы</t>
  </si>
  <si>
    <t>средства вышестоящих бюджетов</t>
  </si>
  <si>
    <t>средства городского бюджета</t>
  </si>
  <si>
    <t>Проектирование, строительство и реконструкция автомобильных дорог местного значения и искусственных сооружений на них</t>
  </si>
  <si>
    <t>Благоустройство дворовых территорий в рамках реализации МП "Формирование современной городской среды на территории города Орла на 2018-2024 годы"</t>
  </si>
  <si>
    <t>Ремонт автомобильных дорог общего пользования местного значения</t>
  </si>
  <si>
    <t>Содержание автомобильных дорог общего пользования местного значения</t>
  </si>
  <si>
    <t>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</t>
  </si>
  <si>
    <t>Устройство (монтаж) средств организации и регулирования дорожного движения на автомобильных дорогах города Орла</t>
  </si>
  <si>
    <t>Строительство, ремонт дорог и дворовых территорий  за счет средств Программы по выполнению наказов избирателей депутатам Орловского городского Совета народных депутатов</t>
  </si>
  <si>
    <t>Закон Орловской области от 26 января 2007 года №655-ОЗ "О наказах избирателей депутатам Орловского областного Совета народных депутатов"</t>
  </si>
  <si>
    <t xml:space="preserve">Заместитель главы администрации - начальник финансово- экономического управления администрации города Орла                                                                            </t>
  </si>
  <si>
    <t>И.Н.Краличев</t>
  </si>
  <si>
    <t>Утверждено на 2020 год</t>
  </si>
  <si>
    <t>Отчет за 1 квартал</t>
  </si>
  <si>
    <t>% исполнения к утвержденному бюджету</t>
  </si>
  <si>
    <t xml:space="preserve">                                                                                               к постановлению администрации города Орла</t>
  </si>
  <si>
    <t>Внедрение автоматизированных и роботизированных технологий организации дорожного движения и контроля за соблюдением правил дорожного движения</t>
  </si>
  <si>
    <t>Муниципальная программа "Комплексное развитие улично-дорожной сети города Орла на 2020-2022 годы", Ведомственная целевая программа "Муниципальная адресная инвестиционная программа"</t>
  </si>
  <si>
    <t xml:space="preserve"> от 30.04.2020 №1608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</si>
</sst>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&quot;$&quot;#,##0_);\(&quot;$&quot;#,##0\)"/>
  </numFmts>
  <fonts count="22">
    <font>
      <sz val="10"/>
      <name val="Arial"/>
    </font>
    <font>
      <sz val="10"/>
      <name val="Arial"/>
      <family val="2"/>
      <charset val="204"/>
    </font>
    <font>
      <sz val="9"/>
      <name val="Arial Cyr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3"/>
      <name val="Times New Roman"/>
      <family val="1"/>
      <charset val="204"/>
    </font>
    <font>
      <sz val="10"/>
      <name val="Arial Cyr"/>
      <charset val="204"/>
    </font>
    <font>
      <sz val="10"/>
      <name val="Calibri"/>
      <family val="2"/>
      <charset val="204"/>
    </font>
    <font>
      <sz val="12"/>
      <color indexed="10"/>
      <name val="Calibri"/>
      <family val="2"/>
      <charset val="204"/>
    </font>
    <font>
      <sz val="10"/>
      <color indexed="8"/>
      <name val="Arial"/>
      <family val="2"/>
    </font>
    <font>
      <sz val="10"/>
      <color rgb="FF000000"/>
      <name val="Arial"/>
      <family val="2"/>
    </font>
    <font>
      <b/>
      <sz val="10"/>
      <color indexed="8"/>
      <name val="Arial"/>
      <family val="2"/>
    </font>
    <font>
      <i/>
      <sz val="12"/>
      <name val="Calibri"/>
      <family val="2"/>
      <charset val="204"/>
    </font>
    <font>
      <i/>
      <sz val="10"/>
      <name val="Calibri"/>
      <family val="2"/>
      <charset val="204"/>
    </font>
    <font>
      <b/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0" fontId="1" fillId="0" borderId="0"/>
    <xf numFmtId="0" fontId="4" fillId="0" borderId="0"/>
    <xf numFmtId="0" fontId="4" fillId="0" borderId="0"/>
    <xf numFmtId="0" fontId="13" fillId="0" borderId="0"/>
    <xf numFmtId="164" fontId="16" fillId="0" borderId="2">
      <alignment horizontal="right" vertical="center"/>
    </xf>
    <xf numFmtId="165" fontId="17" fillId="0" borderId="3">
      <alignment horizontal="right" vertical="center" shrinkToFit="1"/>
    </xf>
    <xf numFmtId="49" fontId="18" fillId="0" borderId="2">
      <alignment horizontal="center" vertical="center" wrapText="1"/>
    </xf>
    <xf numFmtId="49" fontId="16" fillId="0" borderId="2">
      <alignment horizontal="left" vertical="center" wrapText="1"/>
    </xf>
    <xf numFmtId="0" fontId="18" fillId="0" borderId="0">
      <alignment wrapText="1"/>
    </xf>
    <xf numFmtId="4" fontId="16" fillId="0" borderId="2">
      <alignment horizontal="right" vertical="center" shrinkToFit="1"/>
    </xf>
    <xf numFmtId="4" fontId="21" fillId="0" borderId="7">
      <alignment horizontal="right" vertical="center"/>
    </xf>
  </cellStyleXfs>
  <cellXfs count="51">
    <xf numFmtId="0" fontId="0" fillId="0" borderId="0" xfId="0"/>
    <xf numFmtId="0" fontId="3" fillId="0" borderId="0" xfId="1" applyFont="1" applyFill="1" applyAlignment="1">
      <alignment vertical="top"/>
    </xf>
    <xf numFmtId="0" fontId="1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5" fillId="0" borderId="0" xfId="2" applyFont="1" applyFill="1"/>
    <xf numFmtId="0" fontId="8" fillId="0" borderId="1" xfId="3" applyFont="1" applyFill="1" applyBorder="1" applyAlignment="1" applyProtection="1">
      <alignment horizontal="center" vertical="center" wrapText="1"/>
      <protection locked="0"/>
    </xf>
    <xf numFmtId="164" fontId="9" fillId="0" borderId="1" xfId="0" applyNumberFormat="1" applyFont="1" applyFill="1" applyBorder="1" applyAlignment="1">
      <alignment vertical="top" wrapText="1"/>
    </xf>
    <xf numFmtId="164" fontId="9" fillId="0" borderId="1" xfId="2" applyNumberFormat="1" applyFont="1" applyFill="1" applyBorder="1" applyAlignment="1" applyProtection="1">
      <alignment vertical="center" wrapText="1"/>
    </xf>
    <xf numFmtId="0" fontId="10" fillId="0" borderId="1" xfId="0" applyFont="1" applyFill="1" applyBorder="1" applyAlignment="1" applyProtection="1">
      <alignment horizontal="left" vertical="top" wrapText="1"/>
      <protection locked="0"/>
    </xf>
    <xf numFmtId="164" fontId="10" fillId="0" borderId="1" xfId="2" applyNumberFormat="1" applyFont="1" applyFill="1" applyBorder="1" applyAlignment="1" applyProtection="1">
      <alignment vertical="center" wrapText="1"/>
    </xf>
    <xf numFmtId="0" fontId="9" fillId="0" borderId="0" xfId="2" applyFont="1" applyFill="1"/>
    <xf numFmtId="0" fontId="11" fillId="0" borderId="1" xfId="0" applyFont="1" applyFill="1" applyBorder="1" applyAlignment="1" applyProtection="1">
      <alignment vertical="top" wrapText="1"/>
      <protection locked="0"/>
    </xf>
    <xf numFmtId="0" fontId="12" fillId="0" borderId="1" xfId="0" applyFont="1" applyFill="1" applyBorder="1" applyAlignment="1" applyProtection="1">
      <alignment vertical="center" wrapText="1"/>
      <protection locked="0"/>
    </xf>
    <xf numFmtId="0" fontId="8" fillId="0" borderId="0" xfId="2" applyFont="1" applyFill="1"/>
    <xf numFmtId="49" fontId="8" fillId="0" borderId="1" xfId="4" applyNumberFormat="1" applyFont="1" applyFill="1" applyBorder="1" applyAlignment="1" applyProtection="1">
      <alignment horizontal="justify" vertical="top" wrapText="1"/>
    </xf>
    <xf numFmtId="164" fontId="9" fillId="0" borderId="1" xfId="0" applyNumberFormat="1" applyFont="1" applyFill="1" applyBorder="1" applyAlignment="1">
      <alignment vertical="center"/>
    </xf>
    <xf numFmtId="2" fontId="8" fillId="0" borderId="1" xfId="4" applyNumberFormat="1" applyFont="1" applyFill="1" applyBorder="1" applyAlignment="1" applyProtection="1">
      <alignment horizontal="justify" vertical="top" wrapText="1"/>
    </xf>
    <xf numFmtId="164" fontId="10" fillId="0" borderId="1" xfId="2" applyNumberFormat="1" applyFont="1" applyFill="1" applyBorder="1" applyAlignment="1">
      <alignment vertical="center"/>
    </xf>
    <xf numFmtId="0" fontId="14" fillId="0" borderId="0" xfId="2" applyFont="1" applyFill="1"/>
    <xf numFmtId="0" fontId="8" fillId="0" borderId="1" xfId="2" applyFont="1" applyFill="1" applyBorder="1" applyAlignment="1">
      <alignment vertical="top" wrapText="1"/>
    </xf>
    <xf numFmtId="0" fontId="8" fillId="0" borderId="0" xfId="0" applyFont="1" applyFill="1" applyBorder="1" applyAlignment="1" applyProtection="1">
      <alignment horizontal="left" vertical="top" wrapText="1" indent="2"/>
      <protection locked="0"/>
    </xf>
    <xf numFmtId="164" fontId="9" fillId="0" borderId="0" xfId="0" applyNumberFormat="1" applyFont="1" applyFill="1" applyBorder="1" applyAlignment="1">
      <alignment vertical="center" shrinkToFit="1"/>
    </xf>
    <xf numFmtId="164" fontId="15" fillId="0" borderId="0" xfId="2" applyNumberFormat="1" applyFont="1" applyFill="1"/>
    <xf numFmtId="0" fontId="15" fillId="0" borderId="0" xfId="2" applyFont="1" applyFill="1"/>
    <xf numFmtId="49" fontId="8" fillId="0" borderId="1" xfId="4" applyNumberFormat="1" applyFont="1" applyFill="1" applyBorder="1" applyAlignment="1" applyProtection="1">
      <alignment horizontal="left" vertical="top" wrapText="1" indent="1"/>
    </xf>
    <xf numFmtId="0" fontId="11" fillId="0" borderId="1" xfId="0" applyFont="1" applyFill="1" applyBorder="1" applyAlignment="1" applyProtection="1">
      <alignment horizontal="left" vertical="top" wrapText="1" indent="3"/>
      <protection locked="0"/>
    </xf>
    <xf numFmtId="4" fontId="8" fillId="0" borderId="1" xfId="4" applyNumberFormat="1" applyFont="1" applyFill="1" applyBorder="1" applyAlignment="1" applyProtection="1">
      <alignment horizontal="left" vertical="top" wrapText="1" indent="1"/>
    </xf>
    <xf numFmtId="0" fontId="8" fillId="0" borderId="1" xfId="2" applyFont="1" applyFill="1" applyBorder="1"/>
    <xf numFmtId="164" fontId="9" fillId="0" borderId="0" xfId="0" applyNumberFormat="1" applyFont="1" applyFill="1" applyBorder="1" applyAlignment="1">
      <alignment vertical="center"/>
    </xf>
    <xf numFmtId="0" fontId="8" fillId="0" borderId="1" xfId="0" applyFont="1" applyFill="1" applyBorder="1" applyAlignment="1" applyProtection="1">
      <alignment vertical="top" wrapText="1"/>
      <protection locked="0"/>
    </xf>
    <xf numFmtId="164" fontId="9" fillId="0" borderId="1" xfId="0" applyNumberFormat="1" applyFont="1" applyFill="1" applyBorder="1" applyAlignment="1">
      <alignment vertical="center" shrinkToFit="1"/>
    </xf>
    <xf numFmtId="164" fontId="12" fillId="0" borderId="1" xfId="0" applyNumberFormat="1" applyFont="1" applyFill="1" applyBorder="1" applyAlignment="1">
      <alignment vertical="center"/>
    </xf>
    <xf numFmtId="0" fontId="19" fillId="0" borderId="1" xfId="2" applyFont="1" applyFill="1" applyBorder="1"/>
    <xf numFmtId="0" fontId="11" fillId="0" borderId="1" xfId="0" applyFont="1" applyFill="1" applyBorder="1" applyAlignment="1" applyProtection="1">
      <alignment horizontal="left" vertical="top" wrapText="1" indent="2"/>
      <protection locked="0"/>
    </xf>
    <xf numFmtId="164" fontId="12" fillId="0" borderId="1" xfId="0" applyNumberFormat="1" applyFont="1" applyFill="1" applyBorder="1" applyAlignment="1">
      <alignment vertical="center" shrinkToFit="1"/>
    </xf>
    <xf numFmtId="0" fontId="19" fillId="0" borderId="0" xfId="2" applyFont="1" applyFill="1"/>
    <xf numFmtId="0" fontId="12" fillId="0" borderId="0" xfId="2" applyFont="1" applyFill="1"/>
    <xf numFmtId="0" fontId="20" fillId="0" borderId="0" xfId="2" applyFont="1" applyFill="1"/>
    <xf numFmtId="3" fontId="1" fillId="0" borderId="0" xfId="0" applyNumberFormat="1" applyFont="1" applyFill="1"/>
    <xf numFmtId="0" fontId="2" fillId="0" borderId="0" xfId="0" applyFont="1" applyFill="1" applyAlignment="1">
      <alignment horizontal="right"/>
    </xf>
    <xf numFmtId="164" fontId="5" fillId="0" borderId="0" xfId="2" applyNumberFormat="1" applyFont="1" applyFill="1"/>
    <xf numFmtId="164" fontId="13" fillId="0" borderId="5" xfId="0" applyNumberFormat="1" applyFont="1" applyFill="1" applyBorder="1" applyAlignment="1">
      <alignment horizontal="center" vertical="center" wrapText="1" shrinkToFit="1"/>
    </xf>
    <xf numFmtId="164" fontId="13" fillId="0" borderId="6" xfId="0" applyNumberFormat="1" applyFont="1" applyFill="1" applyBorder="1" applyAlignment="1">
      <alignment horizontal="center" vertical="center" wrapText="1"/>
    </xf>
    <xf numFmtId="0" fontId="4" fillId="0" borderId="2" xfId="11" applyNumberFormat="1" applyFont="1" applyFill="1" applyBorder="1" applyAlignment="1" applyProtection="1">
      <alignment horizontal="center" vertical="center" wrapText="1"/>
    </xf>
    <xf numFmtId="164" fontId="9" fillId="0" borderId="0" xfId="2" applyNumberFormat="1" applyFont="1" applyFill="1"/>
    <xf numFmtId="164" fontId="20" fillId="0" borderId="0" xfId="2" applyNumberFormat="1" applyFont="1" applyFill="1"/>
    <xf numFmtId="0" fontId="6" fillId="0" borderId="0" xfId="2" applyFont="1" applyFill="1" applyAlignment="1">
      <alignment horizontal="center" vertical="center" wrapText="1"/>
    </xf>
    <xf numFmtId="3" fontId="7" fillId="0" borderId="4" xfId="0" applyNumberFormat="1" applyFont="1" applyFill="1" applyBorder="1" applyAlignment="1">
      <alignment horizontal="right"/>
    </xf>
    <xf numFmtId="0" fontId="8" fillId="0" borderId="0" xfId="0" applyFont="1" applyFill="1" applyAlignment="1">
      <alignment vertical="center" wrapText="1"/>
    </xf>
    <xf numFmtId="49" fontId="8" fillId="0" borderId="0" xfId="0" applyNumberFormat="1" applyFont="1" applyFill="1" applyAlignment="1">
      <alignment wrapText="1"/>
    </xf>
    <xf numFmtId="164" fontId="8" fillId="0" borderId="0" xfId="0" applyNumberFormat="1" applyFont="1" applyFill="1" applyAlignment="1">
      <alignment horizontal="right" shrinkToFit="1"/>
    </xf>
  </cellXfs>
  <cellStyles count="12">
    <cellStyle name="st36" xfId="5"/>
    <cellStyle name="st38" xfId="6"/>
    <cellStyle name="xl25" xfId="7"/>
    <cellStyle name="xl28" xfId="8"/>
    <cellStyle name="xl30" xfId="9"/>
    <cellStyle name="xl42" xfId="11"/>
    <cellStyle name="xl45" xfId="10"/>
    <cellStyle name="Обычный" xfId="0" builtinId="0"/>
    <cellStyle name="Обычный 2" xfId="2"/>
    <cellStyle name="Обычный 2 10" xfId="3"/>
    <cellStyle name="Обычный_Доходы по новой классификации" xfId="4"/>
    <cellStyle name="Обычный_Приложения №№13,14,15 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1"/>
  <sheetViews>
    <sheetView tabSelected="1" view="pageBreakPreview" zoomScaleSheetLayoutView="100" workbookViewId="0">
      <selection activeCell="A34" sqref="A34"/>
    </sheetView>
  </sheetViews>
  <sheetFormatPr defaultRowHeight="15.75"/>
  <cols>
    <col min="1" max="1" width="86.140625" style="4" customWidth="1"/>
    <col min="2" max="2" width="16" style="23" customWidth="1"/>
    <col min="3" max="3" width="12" style="4" customWidth="1"/>
    <col min="4" max="4" width="18.7109375" style="4" customWidth="1"/>
    <col min="5" max="5" width="12.7109375" style="4" customWidth="1"/>
    <col min="6" max="6" width="12" style="4" customWidth="1"/>
    <col min="7" max="8" width="9.140625" style="4"/>
    <col min="9" max="9" width="10.140625" style="4" bestFit="1" customWidth="1"/>
    <col min="10" max="16384" width="9.140625" style="4"/>
  </cols>
  <sheetData>
    <row r="1" spans="1:9" s="1" customFormat="1" ht="20.25" customHeight="1">
      <c r="A1" s="38"/>
      <c r="B1" s="39"/>
      <c r="C1" s="38"/>
      <c r="D1" s="39" t="s">
        <v>0</v>
      </c>
    </row>
    <row r="2" spans="1:9" s="1" customFormat="1" ht="15" customHeight="1">
      <c r="A2" s="38"/>
      <c r="B2" s="39"/>
      <c r="C2" s="38"/>
      <c r="D2" s="39" t="s">
        <v>25</v>
      </c>
    </row>
    <row r="3" spans="1:9" s="3" customFormat="1" ht="25.5" customHeight="1">
      <c r="A3" s="2"/>
      <c r="B3" s="39"/>
      <c r="C3" s="2"/>
      <c r="D3" s="39" t="s">
        <v>28</v>
      </c>
    </row>
    <row r="4" spans="1:9">
      <c r="B4" s="4"/>
    </row>
    <row r="5" spans="1:9" ht="46.5" customHeight="1">
      <c r="A5" s="46" t="s">
        <v>1</v>
      </c>
      <c r="B5" s="46"/>
      <c r="C5" s="46"/>
      <c r="D5" s="46"/>
    </row>
    <row r="6" spans="1:9" ht="22.5" customHeight="1">
      <c r="A6" s="47" t="s">
        <v>2</v>
      </c>
      <c r="B6" s="47"/>
      <c r="C6" s="47"/>
      <c r="D6" s="47"/>
    </row>
    <row r="7" spans="1:9" ht="53.25" customHeight="1">
      <c r="A7" s="5" t="s">
        <v>3</v>
      </c>
      <c r="B7" s="41" t="s">
        <v>22</v>
      </c>
      <c r="C7" s="42" t="s">
        <v>23</v>
      </c>
      <c r="D7" s="43" t="s">
        <v>24</v>
      </c>
    </row>
    <row r="8" spans="1:9" ht="21.75" customHeight="1">
      <c r="A8" s="6" t="s">
        <v>4</v>
      </c>
      <c r="B8" s="7">
        <f>46883.2</f>
        <v>46883.199999999997</v>
      </c>
      <c r="C8" s="7">
        <f>46883.2</f>
        <v>46883.199999999997</v>
      </c>
      <c r="D8" s="7">
        <f>C8/B8*100</f>
        <v>100</v>
      </c>
    </row>
    <row r="9" spans="1:9" s="10" customFormat="1" ht="21" customHeight="1">
      <c r="A9" s="8" t="s">
        <v>5</v>
      </c>
      <c r="B9" s="9">
        <f>B13-B8</f>
        <v>1581467.9635999999</v>
      </c>
      <c r="C9" s="9">
        <f>C11+C12</f>
        <v>147314.29999999999</v>
      </c>
      <c r="D9" s="9">
        <f>C9/B9*100</f>
        <v>9.3150353589622341</v>
      </c>
    </row>
    <row r="10" spans="1:9" s="13" customFormat="1" ht="16.5">
      <c r="A10" s="11" t="s">
        <v>6</v>
      </c>
      <c r="B10" s="12"/>
      <c r="C10" s="27"/>
      <c r="D10" s="27"/>
    </row>
    <row r="11" spans="1:9" ht="16.5">
      <c r="A11" s="14" t="s">
        <v>7</v>
      </c>
      <c r="B11" s="15">
        <v>13068</v>
      </c>
      <c r="C11" s="15">
        <v>2830.8</v>
      </c>
      <c r="D11" s="7">
        <f t="shared" ref="D11:D43" si="0">C11/B11*100</f>
        <v>21.662075298438939</v>
      </c>
    </row>
    <row r="12" spans="1:9" ht="16.5">
      <c r="A12" s="16" t="s">
        <v>8</v>
      </c>
      <c r="B12" s="15">
        <f>B14-B8</f>
        <v>1528714.9669999999</v>
      </c>
      <c r="C12" s="15">
        <f>144343.5+140</f>
        <v>144483.5</v>
      </c>
      <c r="D12" s="7">
        <f t="shared" si="0"/>
        <v>9.4513040768835488</v>
      </c>
      <c r="E12" s="40"/>
    </row>
    <row r="13" spans="1:9" s="10" customFormat="1" ht="16.5">
      <c r="A13" s="8" t="s">
        <v>9</v>
      </c>
      <c r="B13" s="17">
        <f>B14+B15</f>
        <v>1628351.1635999999</v>
      </c>
      <c r="C13" s="17">
        <f>C14+C15</f>
        <v>143473.54999999999</v>
      </c>
      <c r="D13" s="9">
        <f t="shared" si="0"/>
        <v>8.8109710735124871</v>
      </c>
      <c r="I13" s="44"/>
    </row>
    <row r="14" spans="1:9" s="36" customFormat="1" ht="16.5">
      <c r="A14" s="33" t="s">
        <v>10</v>
      </c>
      <c r="B14" s="31">
        <f>B17+B20+B38+B43</f>
        <v>1575598.1669999999</v>
      </c>
      <c r="C14" s="31">
        <f>C17+C20+C38+C43</f>
        <v>140971</v>
      </c>
      <c r="D14" s="7">
        <f t="shared" si="0"/>
        <v>8.9471416603901144</v>
      </c>
    </row>
    <row r="15" spans="1:9" s="37" customFormat="1" ht="16.5">
      <c r="A15" s="33" t="s">
        <v>11</v>
      </c>
      <c r="B15" s="31">
        <f>B18+B21+B39+B41</f>
        <v>52752.996599999999</v>
      </c>
      <c r="C15" s="31">
        <f>C18+C21+C39+C41</f>
        <v>2502.5499999999997</v>
      </c>
      <c r="D15" s="7">
        <f t="shared" si="0"/>
        <v>4.743901126557045</v>
      </c>
      <c r="F15" s="45"/>
    </row>
    <row r="16" spans="1:9" s="18" customFormat="1" ht="31.5">
      <c r="A16" s="14" t="s">
        <v>12</v>
      </c>
      <c r="B16" s="15">
        <f>B17+B18</f>
        <v>350269.3</v>
      </c>
      <c r="C16" s="15">
        <f>C17+C18</f>
        <v>140</v>
      </c>
      <c r="D16" s="7">
        <f t="shared" si="0"/>
        <v>3.9969246519749237E-2</v>
      </c>
    </row>
    <row r="17" spans="1:4" s="37" customFormat="1" ht="16.5">
      <c r="A17" s="33" t="s">
        <v>10</v>
      </c>
      <c r="B17" s="31">
        <v>332023.2</v>
      </c>
      <c r="C17" s="31">
        <v>140</v>
      </c>
      <c r="D17" s="7">
        <f t="shared" si="0"/>
        <v>4.216572817803093E-2</v>
      </c>
    </row>
    <row r="18" spans="1:4" s="37" customFormat="1" ht="16.5">
      <c r="A18" s="33" t="s">
        <v>11</v>
      </c>
      <c r="B18" s="31">
        <v>18246.099999999999</v>
      </c>
      <c r="C18" s="31"/>
      <c r="D18" s="7">
        <f t="shared" si="0"/>
        <v>0</v>
      </c>
    </row>
    <row r="19" spans="1:4" ht="53.25" customHeight="1">
      <c r="A19" s="14" t="s">
        <v>27</v>
      </c>
      <c r="B19" s="15">
        <f>B20+B21</f>
        <v>1183715.1000000001</v>
      </c>
      <c r="C19" s="15">
        <f>C20+C21</f>
        <v>143022.35</v>
      </c>
      <c r="D19" s="7">
        <f t="shared" si="0"/>
        <v>12.082497722636131</v>
      </c>
    </row>
    <row r="20" spans="1:4" s="35" customFormat="1" ht="16.5" customHeight="1">
      <c r="A20" s="33" t="s">
        <v>10</v>
      </c>
      <c r="B20" s="31">
        <f>B23+B26+B29+B32+B35</f>
        <v>1155080.5</v>
      </c>
      <c r="C20" s="31">
        <f>C23+C26+C29+C32</f>
        <v>140831</v>
      </c>
      <c r="D20" s="7">
        <f t="shared" si="0"/>
        <v>12.192310406071265</v>
      </c>
    </row>
    <row r="21" spans="1:4" s="35" customFormat="1" ht="16.5">
      <c r="A21" s="33" t="s">
        <v>11</v>
      </c>
      <c r="B21" s="31">
        <f>B24+B27+B30+B33+B36</f>
        <v>28634.6</v>
      </c>
      <c r="C21" s="31">
        <f>C24+C27+C30+C33</f>
        <v>2191.35</v>
      </c>
      <c r="D21" s="7">
        <f t="shared" si="0"/>
        <v>7.6528046489212356</v>
      </c>
    </row>
    <row r="22" spans="1:4" ht="20.25" customHeight="1">
      <c r="A22" s="24" t="s">
        <v>14</v>
      </c>
      <c r="B22" s="15">
        <f>B23+B24</f>
        <v>280339.40000000002</v>
      </c>
      <c r="C22" s="15">
        <f>C23+C24</f>
        <v>40662.25</v>
      </c>
      <c r="D22" s="7">
        <f t="shared" si="0"/>
        <v>14.504650434437686</v>
      </c>
    </row>
    <row r="23" spans="1:4" ht="16.5">
      <c r="A23" s="25" t="s">
        <v>10</v>
      </c>
      <c r="B23" s="31">
        <f>50000+58803.1+2307.9+160000</f>
        <v>271111</v>
      </c>
      <c r="C23" s="31">
        <f>37802.7+2307.9</f>
        <v>40110.6</v>
      </c>
      <c r="D23" s="7">
        <f t="shared" si="0"/>
        <v>14.794899506106354</v>
      </c>
    </row>
    <row r="24" spans="1:4" ht="16.5">
      <c r="A24" s="25" t="s">
        <v>11</v>
      </c>
      <c r="B24" s="31">
        <v>9228.4</v>
      </c>
      <c r="C24" s="31">
        <f>381.85+169.8</f>
        <v>551.65000000000009</v>
      </c>
      <c r="D24" s="7">
        <f t="shared" si="0"/>
        <v>5.977742620605957</v>
      </c>
    </row>
    <row r="25" spans="1:4" ht="16.5">
      <c r="A25" s="24" t="s">
        <v>15</v>
      </c>
      <c r="B25" s="15">
        <f>B26+B27</f>
        <v>398099.7</v>
      </c>
      <c r="C25" s="15">
        <f>C26+C27</f>
        <v>72000.3</v>
      </c>
      <c r="D25" s="7">
        <f t="shared" si="0"/>
        <v>18.085997050487602</v>
      </c>
    </row>
    <row r="26" spans="1:4" ht="16.5">
      <c r="A26" s="25" t="s">
        <v>10</v>
      </c>
      <c r="B26" s="31">
        <f>355000+34856</f>
        <v>389856</v>
      </c>
      <c r="C26" s="31">
        <v>70968.800000000003</v>
      </c>
      <c r="D26" s="7">
        <f t="shared" si="0"/>
        <v>18.203849626528772</v>
      </c>
    </row>
    <row r="27" spans="1:4" ht="16.5">
      <c r="A27" s="25" t="s">
        <v>11</v>
      </c>
      <c r="B27" s="31">
        <v>8243.7000000000007</v>
      </c>
      <c r="C27" s="31">
        <f>1031.5</f>
        <v>1031.5</v>
      </c>
      <c r="D27" s="7">
        <f t="shared" si="0"/>
        <v>12.512585368220581</v>
      </c>
    </row>
    <row r="28" spans="1:4" ht="69" customHeight="1">
      <c r="A28" s="26" t="s">
        <v>16</v>
      </c>
      <c r="B28" s="15">
        <f>B29+B30</f>
        <v>411919</v>
      </c>
      <c r="C28" s="15">
        <f>C29+C30</f>
        <v>25526.2</v>
      </c>
      <c r="D28" s="7">
        <f t="shared" si="0"/>
        <v>6.1968979338170849</v>
      </c>
    </row>
    <row r="29" spans="1:4" ht="16.5">
      <c r="A29" s="25" t="s">
        <v>10</v>
      </c>
      <c r="B29" s="31">
        <v>407106.9</v>
      </c>
      <c r="C29" s="31">
        <v>25270.9</v>
      </c>
      <c r="D29" s="7">
        <f t="shared" si="0"/>
        <v>6.2074359339033558</v>
      </c>
    </row>
    <row r="30" spans="1:4" ht="16.5">
      <c r="A30" s="25" t="s">
        <v>11</v>
      </c>
      <c r="B30" s="31">
        <v>4812.1000000000004</v>
      </c>
      <c r="C30" s="32">
        <v>255.3</v>
      </c>
      <c r="D30" s="7">
        <f t="shared" si="0"/>
        <v>5.3053760312545455</v>
      </c>
    </row>
    <row r="31" spans="1:4" ht="31.5">
      <c r="A31" s="26" t="s">
        <v>17</v>
      </c>
      <c r="B31" s="15">
        <f>B32+B33</f>
        <v>13357</v>
      </c>
      <c r="C31" s="15">
        <f>C32+C33</f>
        <v>4833.5999999999995</v>
      </c>
      <c r="D31" s="7">
        <f t="shared" si="0"/>
        <v>36.1877667140825</v>
      </c>
    </row>
    <row r="32" spans="1:4" ht="16.5">
      <c r="A32" s="25" t="s">
        <v>10</v>
      </c>
      <c r="B32" s="31">
        <v>7006.6</v>
      </c>
      <c r="C32" s="31">
        <v>4480.7</v>
      </c>
      <c r="D32" s="7">
        <f t="shared" si="0"/>
        <v>63.949704564267975</v>
      </c>
    </row>
    <row r="33" spans="1:4" ht="16.5">
      <c r="A33" s="25" t="s">
        <v>11</v>
      </c>
      <c r="B33" s="31">
        <v>6350.4</v>
      </c>
      <c r="C33" s="31">
        <v>352.9</v>
      </c>
      <c r="D33" s="7">
        <f t="shared" si="0"/>
        <v>5.5571302595112115</v>
      </c>
    </row>
    <row r="34" spans="1:4" ht="31.5">
      <c r="A34" s="26" t="s">
        <v>26</v>
      </c>
      <c r="B34" s="31">
        <f>B35+B36</f>
        <v>80000</v>
      </c>
      <c r="C34" s="31">
        <f>C35+C36</f>
        <v>0</v>
      </c>
      <c r="D34" s="7">
        <f t="shared" si="0"/>
        <v>0</v>
      </c>
    </row>
    <row r="35" spans="1:4" ht="16.5">
      <c r="A35" s="25" t="s">
        <v>10</v>
      </c>
      <c r="B35" s="31">
        <v>80000</v>
      </c>
      <c r="C35" s="31"/>
      <c r="D35" s="7">
        <f t="shared" si="0"/>
        <v>0</v>
      </c>
    </row>
    <row r="36" spans="1:4" ht="16.5">
      <c r="A36" s="25" t="s">
        <v>11</v>
      </c>
      <c r="B36" s="31"/>
      <c r="C36" s="31"/>
      <c r="D36" s="7"/>
    </row>
    <row r="37" spans="1:4" ht="33.75" customHeight="1">
      <c r="A37" s="19" t="s">
        <v>13</v>
      </c>
      <c r="B37" s="15">
        <f>B38+B39</f>
        <v>88519.6636</v>
      </c>
      <c r="C37" s="15">
        <f>C38+C39</f>
        <v>0</v>
      </c>
      <c r="D37" s="7">
        <f t="shared" si="0"/>
        <v>0</v>
      </c>
    </row>
    <row r="38" spans="1:4" s="35" customFormat="1" ht="17.25" customHeight="1">
      <c r="A38" s="33" t="s">
        <v>10</v>
      </c>
      <c r="B38" s="31">
        <v>87634.467000000004</v>
      </c>
      <c r="C38" s="32"/>
      <c r="D38" s="7">
        <f t="shared" si="0"/>
        <v>0</v>
      </c>
    </row>
    <row r="39" spans="1:4" s="35" customFormat="1" ht="15.75" customHeight="1">
      <c r="A39" s="33" t="s">
        <v>11</v>
      </c>
      <c r="B39" s="31">
        <v>885.19659999999999</v>
      </c>
      <c r="C39" s="32"/>
      <c r="D39" s="7">
        <f t="shared" si="0"/>
        <v>0</v>
      </c>
    </row>
    <row r="40" spans="1:4" ht="51" customHeight="1">
      <c r="A40" s="29" t="s">
        <v>18</v>
      </c>
      <c r="B40" s="15">
        <f>B41</f>
        <v>4987.1000000000004</v>
      </c>
      <c r="C40" s="15">
        <f>C41</f>
        <v>311.2</v>
      </c>
      <c r="D40" s="7">
        <f t="shared" si="0"/>
        <v>6.2400994565980223</v>
      </c>
    </row>
    <row r="41" spans="1:4" s="35" customFormat="1" ht="15.75" customHeight="1">
      <c r="A41" s="33" t="s">
        <v>11</v>
      </c>
      <c r="B41" s="31">
        <f>5087.1-100</f>
        <v>4987.1000000000004</v>
      </c>
      <c r="C41" s="31">
        <v>311.2</v>
      </c>
      <c r="D41" s="7">
        <f t="shared" si="0"/>
        <v>6.2400994565980223</v>
      </c>
    </row>
    <row r="42" spans="1:4" ht="42.75" customHeight="1">
      <c r="A42" s="19" t="s">
        <v>19</v>
      </c>
      <c r="B42" s="30">
        <f>B43</f>
        <v>860</v>
      </c>
      <c r="C42" s="30">
        <f>C43</f>
        <v>0</v>
      </c>
      <c r="D42" s="7">
        <f t="shared" si="0"/>
        <v>0</v>
      </c>
    </row>
    <row r="43" spans="1:4" s="35" customFormat="1" ht="21" customHeight="1">
      <c r="A43" s="33" t="s">
        <v>10</v>
      </c>
      <c r="B43" s="34">
        <f>1000-140</f>
        <v>860</v>
      </c>
      <c r="C43" s="31"/>
      <c r="D43" s="7">
        <f t="shared" si="0"/>
        <v>0</v>
      </c>
    </row>
    <row r="44" spans="1:4" ht="31.5" customHeight="1">
      <c r="A44" s="20"/>
      <c r="B44" s="21"/>
      <c r="C44" s="28"/>
      <c r="D44" s="28"/>
    </row>
    <row r="45" spans="1:4" s="13" customFormat="1" ht="40.5" customHeight="1">
      <c r="A45" s="48" t="s">
        <v>20</v>
      </c>
      <c r="B45" s="49"/>
      <c r="C45" s="50" t="s">
        <v>21</v>
      </c>
      <c r="D45" s="50"/>
    </row>
    <row r="47" spans="1:4">
      <c r="B47" s="22"/>
    </row>
    <row r="48" spans="1:4">
      <c r="B48" s="22"/>
    </row>
    <row r="51" spans="2:2">
      <c r="B51" s="22"/>
    </row>
  </sheetData>
  <mergeCells count="3">
    <mergeCell ref="A5:D5"/>
    <mergeCell ref="A6:D6"/>
    <mergeCell ref="C45:D45"/>
  </mergeCells>
  <pageMargins left="1.1811023622047245" right="0.39370078740157483" top="0.37" bottom="0.2" header="0.31496062992125984" footer="0.19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Дор фонд Пр 20</vt:lpstr>
      <vt:lpstr>'Дор фонд Пр 20'!Область_печати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</dc:creator>
  <cp:lastModifiedBy>Суслова</cp:lastModifiedBy>
  <cp:lastPrinted>2020-04-15T07:44:29Z</cp:lastPrinted>
  <dcterms:created xsi:type="dcterms:W3CDTF">2019-12-24T13:47:32Z</dcterms:created>
  <dcterms:modified xsi:type="dcterms:W3CDTF">2020-05-27T13:30:10Z</dcterms:modified>
</cp:coreProperties>
</file>